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'стр.1'!$A$1:$J$43</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<sst xmlns="http://schemas.openxmlformats.org/spreadsheetml/2006/main" count="152" uniqueCount="83">
  <si>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</si>
  <si>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</si>
  <si>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</si>
  <si>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</si>
  <si>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</si>
  <si>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</si>
  <si>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</si>
  <si>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</si>
  <si>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</si>
  <si>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</si>
  <si>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</si>
  <si>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</si>
  <si>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</si>
  <si>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</si>
  <si>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</si>
  <si>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</si>
  <si>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</si>
  <si>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</si>
  <si>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</si>
  <si>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</si>
  <si>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</si>
  <si>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</si>
  <si>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</si>
  <si>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</si>
  <si>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</si>
  <si>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</si>
  <si>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</si>
  <si>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</si>
  <si>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</si>
  <si>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</si>
  <si>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</si>
  <si>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</si>
  <si>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</si>
  <si>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</si>
  <si>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</si>
  <si>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</si>
  <si>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</si>
  <si>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</si>
  <si>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</si>
  <si>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</si>
  <si>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</si>
  <si>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</si>
  <si>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</si>
  <si>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</si>
  <si>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</si>
  <si>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</si>
  <si>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</si>
  <si>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</si>
  <si>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</si>
  <si>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</si>
  <si>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</si>
  <si>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</si>
  <si>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</si>
  <si>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</si>
  <si>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</si>
  <si>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ООО "Любинское ЖКХ"ИП Шкайдерова А.Н.,ЗАО "Газпром межрегионгаз Омск"</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</si>
  <si>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</si>
  <si>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</si>
  <si>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</si>
  <si>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</si>
  <si>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</si>
  <si>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</si>
  <si>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</si>
  <si>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</si>
  <si>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</si>
  <si>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</si>
  <si>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t>
  </si>
  <si>
    <t xml:space="preserve">ЗАО "Газпром межрегионгаз Омск", ИП Давыдов О. И., 
</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</si>
  <si>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</si>
  <si>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</si>
  <si>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</si>
  <si>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</si>
  <si>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</si>
  <si>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</si>
  <si>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</si>
  <si>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t>
  </si>
  <si>
    <t>ПО ТРАНСПОРТИРОВКЕ ГАЗА ПО ГАЗОРАСПРЕДЕЛИТЕЛЬНЫМ СЕТЯМ за ноябрь 2017 г.</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</si>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</sst>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1">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4" fillId="0" borderId="0" xfId="0" applyFont="1" applyBorder="1" applyAlignment="1">
      <alignment vertical="center" wrapText="1"/>
    </xf>
    <xf numFmtId="0" fontId="1" fillId="0" borderId="0" xfId="0" applyFont="1" applyBorder="1" applyAlignment="1">
      <alignment/>
    </xf>
    <xf numFmtId="0" fontId="1" fillId="0" borderId="0" xfId="0" applyFont="1" applyFill="1" applyBorder="1" applyAlignment="1">
      <alignment/>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0" fillId="0" borderId="0" xfId="0" applyFont="1" applyFill="1" applyAlignment="1">
      <alignment/>
    </xf>
    <xf numFmtId="0" fontId="40" fillId="0" borderId="0" xfId="0" applyFont="1" applyAlignment="1">
      <alignment/>
    </xf>
    <xf numFmtId="0" fontId="40" fillId="0" borderId="0" xfId="0" applyFont="1" applyAlignment="1">
      <alignment horizontal="center"/>
    </xf>
    <xf numFmtId="0" fontId="40"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0"/>
  <sheetViews>
    <sheetView tabSelected="1" zoomScale="90" zoomScaleNormal="90" zoomScaleSheetLayoutView="70" zoomScalePageLayoutView="0" workbookViewId="0" topLeftCell="G25">
      <selection activeCell="Q14" sqref="Q14"/>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3" t="s">
        <v>4</v>
      </c>
      <c r="B7" s="33"/>
      <c r="C7" s="33"/>
      <c r="D7" s="33"/>
      <c r="E7" s="33"/>
      <c r="F7" s="33"/>
      <c r="G7" s="33"/>
      <c r="H7" s="33"/>
      <c r="I7" s="33"/>
      <c r="J7" s="33"/>
    </row>
    <row r="8" spans="1:10" ht="18" customHeight="1">
      <c r="A8" s="33" t="s">
        <v>5</v>
      </c>
      <c r="B8" s="33"/>
      <c r="C8" s="33"/>
      <c r="D8" s="33"/>
      <c r="E8" s="33"/>
      <c r="F8" s="33"/>
      <c r="G8" s="33"/>
      <c r="H8" s="33"/>
      <c r="I8" s="33"/>
      <c r="J8" s="33"/>
    </row>
    <row r="9" spans="1:10" ht="18" customHeight="1">
      <c r="A9" s="33" t="s">
        <v>76</v>
      </c>
      <c r="B9" s="33"/>
      <c r="C9" s="33"/>
      <c r="D9" s="33"/>
      <c r="E9" s="33"/>
      <c r="F9" s="33"/>
      <c r="G9" s="33"/>
      <c r="H9" s="33"/>
      <c r="I9" s="33"/>
      <c r="J9" s="33"/>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25" s="8" customFormat="1" ht="141" customHeight="1">
      <c r="A13" s="12">
        <v>1</v>
      </c>
      <c r="B13" s="10" t="s">
        <v>16</v>
      </c>
      <c r="C13" s="10" t="s">
        <v>35</v>
      </c>
      <c r="D13" s="14" t="s">
        <v>54</v>
      </c>
      <c r="E13" s="17" t="s">
        <v>69</v>
      </c>
      <c r="F13" s="17" t="s">
        <v>69</v>
      </c>
      <c r="G13" s="16" t="s">
        <v>66</v>
      </c>
      <c r="H13" s="18">
        <f>1.181+M13</f>
        <v>1.2299</v>
      </c>
      <c r="I13" s="18">
        <f>1.181+M13</f>
        <v>1.2299</v>
      </c>
      <c r="J13" s="19" t="s">
        <v>60</v>
      </c>
      <c r="L13" s="44">
        <f>15.1+33.8</f>
        <v>48.9</v>
      </c>
      <c r="M13" s="44">
        <f>L13/1000</f>
        <v>0.0489</v>
      </c>
      <c r="N13" s="44"/>
      <c r="O13" s="44"/>
      <c r="P13" s="44"/>
      <c r="Q13" s="44"/>
      <c r="R13" s="44"/>
      <c r="S13" s="44"/>
      <c r="T13" s="44"/>
      <c r="U13" s="44"/>
      <c r="V13" s="44"/>
      <c r="W13" s="44"/>
      <c r="X13" s="44"/>
      <c r="Y13" s="44"/>
    </row>
    <row r="14" spans="1:25" ht="153.75" customHeight="1">
      <c r="A14" s="13">
        <v>2</v>
      </c>
      <c r="B14" s="10" t="s">
        <v>17</v>
      </c>
      <c r="C14" s="10" t="s">
        <v>36</v>
      </c>
      <c r="D14" s="14" t="s">
        <v>54</v>
      </c>
      <c r="E14" s="17" t="s">
        <v>69</v>
      </c>
      <c r="F14" s="17" t="s">
        <v>69</v>
      </c>
      <c r="G14" s="15" t="s">
        <v>75</v>
      </c>
      <c r="H14" s="23">
        <f>2.911+M14</f>
        <v>2.9663</v>
      </c>
      <c r="I14" s="23">
        <f>2.911+M14</f>
        <v>2.9663</v>
      </c>
      <c r="J14" s="19" t="s">
        <v>60</v>
      </c>
      <c r="L14" s="45">
        <f>5.3+50</f>
        <v>55.3</v>
      </c>
      <c r="M14" s="44">
        <f aca="true" t="shared" si="0" ref="M14:M34">L14/1000</f>
        <v>0.055299999999999995</v>
      </c>
      <c r="N14" s="45"/>
      <c r="O14" s="45"/>
      <c r="P14" s="45"/>
      <c r="Q14" s="45"/>
      <c r="R14" s="45"/>
      <c r="S14" s="45"/>
      <c r="T14" s="45"/>
      <c r="U14" s="45"/>
      <c r="V14" s="45"/>
      <c r="W14" s="45"/>
      <c r="X14" s="45"/>
      <c r="Y14" s="45"/>
    </row>
    <row r="15" spans="1:25" ht="178.5">
      <c r="A15" s="12">
        <v>3</v>
      </c>
      <c r="B15" s="10" t="s">
        <v>18</v>
      </c>
      <c r="C15" s="10" t="s">
        <v>37</v>
      </c>
      <c r="D15" s="14" t="s">
        <v>54</v>
      </c>
      <c r="E15" s="17" t="s">
        <v>69</v>
      </c>
      <c r="F15" s="17" t="s">
        <v>69</v>
      </c>
      <c r="G15" s="15" t="s">
        <v>73</v>
      </c>
      <c r="H15" s="23">
        <f>2.992+M15</f>
        <v>3.55673</v>
      </c>
      <c r="I15" s="23">
        <f>2.992+M15</f>
        <v>3.55673</v>
      </c>
      <c r="J15" s="19" t="s">
        <v>60</v>
      </c>
      <c r="L15" s="45">
        <f>27.5+4.14+373.49+23.8+10.8+125</f>
        <v>564.73</v>
      </c>
      <c r="M15" s="44">
        <f t="shared" si="0"/>
        <v>0.5647300000000001</v>
      </c>
      <c r="N15" s="45"/>
      <c r="O15" s="45"/>
      <c r="P15" s="45"/>
      <c r="Q15" s="45"/>
      <c r="R15" s="45"/>
      <c r="S15" s="45"/>
      <c r="T15" s="45"/>
      <c r="U15" s="45"/>
      <c r="V15" s="45"/>
      <c r="W15" s="45"/>
      <c r="X15" s="45"/>
      <c r="Y15" s="45"/>
    </row>
    <row r="16" spans="1:25" ht="318" customHeight="1">
      <c r="A16" s="13">
        <v>4</v>
      </c>
      <c r="B16" s="10" t="s">
        <v>19</v>
      </c>
      <c r="C16" s="10" t="s">
        <v>38</v>
      </c>
      <c r="D16" s="14" t="s">
        <v>54</v>
      </c>
      <c r="E16" s="17" t="s">
        <v>69</v>
      </c>
      <c r="F16" s="17" t="s">
        <v>69</v>
      </c>
      <c r="G16" s="15" t="s">
        <v>80</v>
      </c>
      <c r="H16" s="23">
        <f>6.623+M16</f>
        <v>6.878703</v>
      </c>
      <c r="I16" s="23">
        <f>6.623+M16</f>
        <v>6.878703</v>
      </c>
      <c r="J16" s="19" t="s">
        <v>60</v>
      </c>
      <c r="L16" s="45">
        <f>17.1+27+2.3+3.4+20+30+4.303+23.4+120+2.2+6</f>
        <v>255.70299999999997</v>
      </c>
      <c r="M16" s="44">
        <f t="shared" si="0"/>
        <v>0.25570299999999996</v>
      </c>
      <c r="N16" s="45"/>
      <c r="O16" s="45"/>
      <c r="P16" s="45"/>
      <c r="Q16" s="45"/>
      <c r="R16" s="45"/>
      <c r="S16" s="45"/>
      <c r="T16" s="45"/>
      <c r="U16" s="45"/>
      <c r="V16" s="45"/>
      <c r="W16" s="45"/>
      <c r="X16" s="45"/>
      <c r="Y16" s="45"/>
    </row>
    <row r="17" spans="1:25" ht="163.5" customHeight="1">
      <c r="A17" s="12">
        <v>5</v>
      </c>
      <c r="B17" s="10" t="s">
        <v>20</v>
      </c>
      <c r="C17" s="10" t="s">
        <v>39</v>
      </c>
      <c r="D17" s="14" t="s">
        <v>54</v>
      </c>
      <c r="E17" s="17" t="s">
        <v>69</v>
      </c>
      <c r="F17" s="17" t="s">
        <v>69</v>
      </c>
      <c r="G17" s="15" t="s">
        <v>70</v>
      </c>
      <c r="H17" s="23">
        <f>4.279+M17</f>
        <v>5.019</v>
      </c>
      <c r="I17" s="23">
        <f>4.279+M17</f>
        <v>5.019</v>
      </c>
      <c r="J17" s="19" t="s">
        <v>60</v>
      </c>
      <c r="L17" s="45">
        <f>100+580+9+51</f>
        <v>740</v>
      </c>
      <c r="M17" s="44">
        <f t="shared" si="0"/>
        <v>0.74</v>
      </c>
      <c r="N17" s="45"/>
      <c r="O17" s="45"/>
      <c r="P17" s="45"/>
      <c r="Q17" s="45"/>
      <c r="R17" s="45"/>
      <c r="S17" s="45"/>
      <c r="T17" s="45"/>
      <c r="U17" s="45"/>
      <c r="V17" s="45"/>
      <c r="W17" s="45"/>
      <c r="X17" s="45"/>
      <c r="Y17" s="45"/>
    </row>
    <row r="18" spans="1:25" ht="109.5" customHeight="1">
      <c r="A18" s="13">
        <v>6</v>
      </c>
      <c r="B18" s="10" t="s">
        <v>21</v>
      </c>
      <c r="C18" s="10" t="s">
        <v>40</v>
      </c>
      <c r="D18" s="14" t="s">
        <v>54</v>
      </c>
      <c r="E18" s="17" t="s">
        <v>69</v>
      </c>
      <c r="F18" s="17" t="s">
        <v>69</v>
      </c>
      <c r="G18" s="15" t="s">
        <v>72</v>
      </c>
      <c r="H18" s="23">
        <f>4.279+M18</f>
        <v>4.286</v>
      </c>
      <c r="I18" s="23">
        <f>4.279+M18</f>
        <v>4.286</v>
      </c>
      <c r="J18" s="19" t="s">
        <v>60</v>
      </c>
      <c r="L18" s="45">
        <f>7</f>
        <v>7</v>
      </c>
      <c r="M18" s="44">
        <f t="shared" si="0"/>
        <v>0.007</v>
      </c>
      <c r="N18" s="45"/>
      <c r="O18" s="45"/>
      <c r="P18" s="45"/>
      <c r="Q18" s="45"/>
      <c r="R18" s="45"/>
      <c r="S18" s="45"/>
      <c r="T18" s="45"/>
      <c r="U18" s="45"/>
      <c r="V18" s="45"/>
      <c r="W18" s="45"/>
      <c r="X18" s="45"/>
      <c r="Y18" s="45"/>
    </row>
    <row r="19" spans="1:25" ht="25.5">
      <c r="A19" s="12">
        <v>7</v>
      </c>
      <c r="B19" s="10" t="s">
        <v>22</v>
      </c>
      <c r="C19" s="10" t="s">
        <v>41</v>
      </c>
      <c r="D19" s="14" t="s">
        <v>54</v>
      </c>
      <c r="E19" s="15">
        <v>430.46</v>
      </c>
      <c r="F19" s="15">
        <v>430.46</v>
      </c>
      <c r="G19" s="11"/>
      <c r="H19" s="23">
        <v>0.038</v>
      </c>
      <c r="I19" s="23">
        <v>0.038</v>
      </c>
      <c r="J19" s="19" t="s">
        <v>60</v>
      </c>
      <c r="L19" s="45"/>
      <c r="M19" s="44">
        <f t="shared" si="0"/>
        <v>0</v>
      </c>
      <c r="N19" s="45"/>
      <c r="O19" s="45"/>
      <c r="P19" s="45"/>
      <c r="Q19" s="45"/>
      <c r="R19" s="45"/>
      <c r="S19" s="45"/>
      <c r="T19" s="45"/>
      <c r="U19" s="45"/>
      <c r="V19" s="45"/>
      <c r="W19" s="45"/>
      <c r="X19" s="45"/>
      <c r="Y19" s="45"/>
    </row>
    <row r="20" spans="1:25" ht="25.5">
      <c r="A20" s="13">
        <v>8</v>
      </c>
      <c r="B20" s="10" t="s">
        <v>23</v>
      </c>
      <c r="C20" s="10" t="s">
        <v>42</v>
      </c>
      <c r="D20" s="14" t="s">
        <v>54</v>
      </c>
      <c r="E20" s="15">
        <v>430.46</v>
      </c>
      <c r="F20" s="15">
        <v>430.46</v>
      </c>
      <c r="G20" s="11" t="s">
        <v>65</v>
      </c>
      <c r="H20" s="23">
        <f>M20</f>
        <v>0.086</v>
      </c>
      <c r="I20" s="23">
        <f>M20</f>
        <v>0.086</v>
      </c>
      <c r="J20" s="19" t="s">
        <v>60</v>
      </c>
      <c r="L20" s="45">
        <v>86</v>
      </c>
      <c r="M20" s="44">
        <f t="shared" si="0"/>
        <v>0.086</v>
      </c>
      <c r="N20" s="45"/>
      <c r="O20" s="45"/>
      <c r="P20" s="45"/>
      <c r="Q20" s="45"/>
      <c r="R20" s="45"/>
      <c r="S20" s="45"/>
      <c r="T20" s="45"/>
      <c r="U20" s="45"/>
      <c r="V20" s="45"/>
      <c r="W20" s="45"/>
      <c r="X20" s="45"/>
      <c r="Y20" s="45"/>
    </row>
    <row r="21" spans="1:25" ht="291" customHeight="1">
      <c r="A21" s="12">
        <v>9</v>
      </c>
      <c r="B21" s="10" t="s">
        <v>24</v>
      </c>
      <c r="C21" s="10" t="s">
        <v>43</v>
      </c>
      <c r="D21" s="14" t="s">
        <v>54</v>
      </c>
      <c r="E21" s="17" t="s">
        <v>69</v>
      </c>
      <c r="F21" s="17" t="s">
        <v>69</v>
      </c>
      <c r="G21" s="15" t="s">
        <v>77</v>
      </c>
      <c r="H21" s="23">
        <f>0.839+M21</f>
        <v>0.8586499999999999</v>
      </c>
      <c r="I21" s="23">
        <f>0.839+M21</f>
        <v>0.8586499999999999</v>
      </c>
      <c r="J21" s="19" t="s">
        <v>60</v>
      </c>
      <c r="L21" s="45">
        <f>3.4+3.7+2+6.3+4.25</f>
        <v>19.65</v>
      </c>
      <c r="M21" s="44">
        <f t="shared" si="0"/>
        <v>0.019649999999999997</v>
      </c>
      <c r="N21" s="45"/>
      <c r="O21" s="45"/>
      <c r="P21" s="45"/>
      <c r="Q21" s="45"/>
      <c r="R21" s="45"/>
      <c r="S21" s="45"/>
      <c r="T21" s="45"/>
      <c r="U21" s="45"/>
      <c r="V21" s="45"/>
      <c r="W21" s="45"/>
      <c r="X21" s="45"/>
      <c r="Y21" s="45"/>
    </row>
    <row r="22" spans="1:25" ht="105.75" customHeight="1">
      <c r="A22" s="13">
        <v>10</v>
      </c>
      <c r="B22" s="10" t="s">
        <v>25</v>
      </c>
      <c r="C22" s="10" t="s">
        <v>44</v>
      </c>
      <c r="D22" s="14" t="s">
        <v>54</v>
      </c>
      <c r="E22" s="17" t="s">
        <v>69</v>
      </c>
      <c r="F22" s="17" t="s">
        <v>69</v>
      </c>
      <c r="G22" s="15" t="s">
        <v>55</v>
      </c>
      <c r="H22" s="23"/>
      <c r="I22" s="23"/>
      <c r="J22" s="19" t="s">
        <v>60</v>
      </c>
      <c r="L22" s="45"/>
      <c r="M22" s="44">
        <f t="shared" si="0"/>
        <v>0</v>
      </c>
      <c r="N22" s="45"/>
      <c r="O22" s="45"/>
      <c r="P22" s="45"/>
      <c r="Q22" s="45"/>
      <c r="R22" s="45"/>
      <c r="S22" s="45"/>
      <c r="T22" s="45"/>
      <c r="U22" s="45"/>
      <c r="V22" s="45"/>
      <c r="W22" s="45"/>
      <c r="X22" s="45"/>
      <c r="Y22" s="45"/>
    </row>
    <row r="23" spans="1:25" ht="204.75" customHeight="1">
      <c r="A23" s="12">
        <v>11</v>
      </c>
      <c r="B23" s="10" t="s">
        <v>26</v>
      </c>
      <c r="C23" s="10" t="s">
        <v>45</v>
      </c>
      <c r="D23" s="14" t="s">
        <v>54</v>
      </c>
      <c r="E23" s="17" t="s">
        <v>69</v>
      </c>
      <c r="F23" s="17" t="s">
        <v>69</v>
      </c>
      <c r="G23" s="15" t="s">
        <v>82</v>
      </c>
      <c r="H23" s="23">
        <f>1.014+M23</f>
        <v>3.3364599999999998</v>
      </c>
      <c r="I23" s="23">
        <f>1.014+M23</f>
        <v>3.3364599999999998</v>
      </c>
      <c r="J23" s="19" t="s">
        <v>60</v>
      </c>
      <c r="L23" s="45">
        <f>11.4+3+20.36+4.9+42.8+2240</f>
        <v>2322.46</v>
      </c>
      <c r="M23" s="44">
        <f t="shared" si="0"/>
        <v>2.32246</v>
      </c>
      <c r="N23" s="45"/>
      <c r="O23" s="45"/>
      <c r="P23" s="45"/>
      <c r="Q23" s="45"/>
      <c r="R23" s="45"/>
      <c r="S23" s="45"/>
      <c r="T23" s="45"/>
      <c r="U23" s="45"/>
      <c r="V23" s="45"/>
      <c r="W23" s="45"/>
      <c r="X23" s="45"/>
      <c r="Y23" s="45"/>
    </row>
    <row r="24" spans="1:25" ht="409.5" customHeight="1">
      <c r="A24" s="34">
        <v>12</v>
      </c>
      <c r="B24" s="36" t="s">
        <v>27</v>
      </c>
      <c r="C24" s="36" t="s">
        <v>46</v>
      </c>
      <c r="D24" s="38" t="s">
        <v>54</v>
      </c>
      <c r="E24" s="40" t="s">
        <v>69</v>
      </c>
      <c r="F24" s="40" t="s">
        <v>69</v>
      </c>
      <c r="G24" s="42" t="s">
        <v>79</v>
      </c>
      <c r="H24" s="28">
        <f>4.494+M24</f>
        <v>4.665259</v>
      </c>
      <c r="I24" s="28">
        <f>4.494+M24</f>
        <v>4.665259</v>
      </c>
      <c r="J24" s="30" t="s">
        <v>60</v>
      </c>
      <c r="K24" s="32"/>
      <c r="L24" s="46">
        <f>46.079+0.9+4.8+1.5+11.1+2.5+31.78+6.5+4+8.9+18+23+7.4+4.8</f>
        <v>171.25900000000001</v>
      </c>
      <c r="M24" s="47">
        <f t="shared" si="0"/>
        <v>0.17125900000000002</v>
      </c>
      <c r="N24" s="45"/>
      <c r="O24" s="45"/>
      <c r="P24" s="45"/>
      <c r="Q24" s="45"/>
      <c r="R24" s="45"/>
      <c r="S24" s="45"/>
      <c r="T24" s="45"/>
      <c r="U24" s="45"/>
      <c r="V24" s="45"/>
      <c r="W24" s="45"/>
      <c r="X24" s="45"/>
      <c r="Y24" s="45"/>
    </row>
    <row r="25" spans="1:25" ht="132.75" customHeight="1">
      <c r="A25" s="35"/>
      <c r="B25" s="37"/>
      <c r="C25" s="37"/>
      <c r="D25" s="39"/>
      <c r="E25" s="41"/>
      <c r="F25" s="41"/>
      <c r="G25" s="43"/>
      <c r="H25" s="29"/>
      <c r="I25" s="29"/>
      <c r="J25" s="31"/>
      <c r="K25" s="32"/>
      <c r="L25" s="46"/>
      <c r="M25" s="47"/>
      <c r="N25" s="45"/>
      <c r="O25" s="45"/>
      <c r="P25" s="45"/>
      <c r="Q25" s="45"/>
      <c r="R25" s="45"/>
      <c r="S25" s="45"/>
      <c r="T25" s="45"/>
      <c r="U25" s="45"/>
      <c r="V25" s="45"/>
      <c r="W25" s="45"/>
      <c r="X25" s="45"/>
      <c r="Y25" s="45"/>
    </row>
    <row r="26" spans="1:25" ht="126.75" customHeight="1">
      <c r="A26" s="12">
        <v>13</v>
      </c>
      <c r="B26" s="10" t="s">
        <v>28</v>
      </c>
      <c r="C26" s="10" t="s">
        <v>47</v>
      </c>
      <c r="D26" s="14" t="s">
        <v>54</v>
      </c>
      <c r="E26" s="17" t="s">
        <v>69</v>
      </c>
      <c r="F26" s="17" t="s">
        <v>69</v>
      </c>
      <c r="G26" s="15" t="s">
        <v>74</v>
      </c>
      <c r="H26" s="23">
        <f>0.014+M26</f>
        <v>0.40693599999999996</v>
      </c>
      <c r="I26" s="23">
        <f>0.014+M26</f>
        <v>0.40693599999999996</v>
      </c>
      <c r="J26" s="19" t="s">
        <v>60</v>
      </c>
      <c r="L26" s="45">
        <f>310.736+64.8+12.4+5</f>
        <v>392.936</v>
      </c>
      <c r="M26" s="44">
        <f t="shared" si="0"/>
        <v>0.39293599999999995</v>
      </c>
      <c r="N26" s="45"/>
      <c r="O26" s="45"/>
      <c r="P26" s="45"/>
      <c r="Q26" s="45"/>
      <c r="R26" s="45"/>
      <c r="S26" s="45"/>
      <c r="T26" s="45"/>
      <c r="U26" s="45"/>
      <c r="V26" s="45"/>
      <c r="W26" s="45"/>
      <c r="X26" s="45"/>
      <c r="Y26" s="45"/>
    </row>
    <row r="27" spans="1:25" ht="204">
      <c r="A27" s="13">
        <v>14</v>
      </c>
      <c r="B27" s="10" t="s">
        <v>29</v>
      </c>
      <c r="C27" s="10" t="s">
        <v>48</v>
      </c>
      <c r="D27" s="14" t="s">
        <v>54</v>
      </c>
      <c r="E27" s="17" t="s">
        <v>69</v>
      </c>
      <c r="F27" s="17" t="s">
        <v>69</v>
      </c>
      <c r="G27" s="15" t="s">
        <v>81</v>
      </c>
      <c r="H27" s="23">
        <f>0.203+M27</f>
        <v>8.133592</v>
      </c>
      <c r="I27" s="23">
        <f>0.203+M27</f>
        <v>8.133592</v>
      </c>
      <c r="J27" s="19" t="s">
        <v>60</v>
      </c>
      <c r="L27" s="45">
        <f>11.8+6413.8+36.1+641.16+1.2+817+6.232+3.3</f>
        <v>7930.592000000001</v>
      </c>
      <c r="M27" s="44">
        <f t="shared" si="0"/>
        <v>7.930592000000001</v>
      </c>
      <c r="N27" s="45"/>
      <c r="O27" s="45"/>
      <c r="P27" s="45"/>
      <c r="Q27" s="45"/>
      <c r="R27" s="45"/>
      <c r="S27" s="45"/>
      <c r="T27" s="45"/>
      <c r="U27" s="45"/>
      <c r="V27" s="45"/>
      <c r="W27" s="45"/>
      <c r="X27" s="45"/>
      <c r="Y27" s="45"/>
    </row>
    <row r="28" spans="1:25" ht="25.5">
      <c r="A28" s="12">
        <v>15</v>
      </c>
      <c r="B28" s="10" t="s">
        <v>30</v>
      </c>
      <c r="C28" s="10" t="s">
        <v>49</v>
      </c>
      <c r="D28" s="14" t="s">
        <v>54</v>
      </c>
      <c r="E28" s="15">
        <v>430.46</v>
      </c>
      <c r="F28" s="15">
        <v>430.46</v>
      </c>
      <c r="G28" s="24" t="s">
        <v>67</v>
      </c>
      <c r="H28" s="23">
        <f>0.014+M28</f>
        <v>0.0159</v>
      </c>
      <c r="I28" s="23">
        <f>0.014+M28</f>
        <v>0.0159</v>
      </c>
      <c r="J28" s="19" t="s">
        <v>60</v>
      </c>
      <c r="L28" s="45">
        <v>1.9</v>
      </c>
      <c r="M28" s="44">
        <f t="shared" si="0"/>
        <v>0.0019</v>
      </c>
      <c r="N28" s="45"/>
      <c r="O28" s="45"/>
      <c r="P28" s="45"/>
      <c r="Q28" s="45"/>
      <c r="R28" s="45"/>
      <c r="S28" s="45"/>
      <c r="T28" s="45"/>
      <c r="U28" s="45"/>
      <c r="V28" s="45"/>
      <c r="W28" s="45"/>
      <c r="X28" s="45"/>
      <c r="Y28" s="45"/>
    </row>
    <row r="29" spans="1:25" ht="38.25">
      <c r="A29" s="13">
        <v>16</v>
      </c>
      <c r="B29" s="10" t="s">
        <v>31</v>
      </c>
      <c r="C29" s="10" t="s">
        <v>50</v>
      </c>
      <c r="D29" s="14" t="s">
        <v>54</v>
      </c>
      <c r="E29" s="15">
        <v>430.46</v>
      </c>
      <c r="F29" s="15">
        <v>430.46</v>
      </c>
      <c r="G29" s="24" t="s">
        <v>68</v>
      </c>
      <c r="H29" s="23">
        <f>0.026+M29</f>
        <v>0.0435</v>
      </c>
      <c r="I29" s="23">
        <f>0.026+M29</f>
        <v>0.0435</v>
      </c>
      <c r="J29" s="19" t="s">
        <v>60</v>
      </c>
      <c r="L29" s="45">
        <f>13+4.5</f>
        <v>17.5</v>
      </c>
      <c r="M29" s="44">
        <f t="shared" si="0"/>
        <v>0.0175</v>
      </c>
      <c r="N29" s="45"/>
      <c r="O29" s="45"/>
      <c r="P29" s="45"/>
      <c r="Q29" s="45"/>
      <c r="R29" s="45"/>
      <c r="S29" s="45"/>
      <c r="T29" s="45"/>
      <c r="U29" s="45"/>
      <c r="V29" s="45"/>
      <c r="W29" s="45"/>
      <c r="X29" s="45"/>
      <c r="Y29" s="45"/>
    </row>
    <row r="30" spans="1:25" ht="108.75" customHeight="1">
      <c r="A30" s="12">
        <v>17</v>
      </c>
      <c r="B30" s="10" t="s">
        <v>32</v>
      </c>
      <c r="C30" s="10" t="s">
        <v>51</v>
      </c>
      <c r="D30" s="14" t="s">
        <v>54</v>
      </c>
      <c r="E30" s="17" t="s">
        <v>69</v>
      </c>
      <c r="F30" s="17" t="s">
        <v>69</v>
      </c>
      <c r="G30" s="15" t="s">
        <v>61</v>
      </c>
      <c r="H30" s="23">
        <v>0.722</v>
      </c>
      <c r="I30" s="23">
        <v>0.722</v>
      </c>
      <c r="J30" s="19" t="s">
        <v>60</v>
      </c>
      <c r="L30" s="45"/>
      <c r="M30" s="44">
        <f t="shared" si="0"/>
        <v>0</v>
      </c>
      <c r="N30" s="45"/>
      <c r="O30" s="45"/>
      <c r="P30" s="45"/>
      <c r="Q30" s="45"/>
      <c r="R30" s="45"/>
      <c r="S30" s="45"/>
      <c r="T30" s="45"/>
      <c r="U30" s="45"/>
      <c r="V30" s="45"/>
      <c r="W30" s="45"/>
      <c r="X30" s="45"/>
      <c r="Y30" s="45"/>
    </row>
    <row r="31" spans="1:25" ht="105" customHeight="1">
      <c r="A31" s="13">
        <v>18</v>
      </c>
      <c r="B31" s="10" t="s">
        <v>33</v>
      </c>
      <c r="C31" s="10" t="s">
        <v>52</v>
      </c>
      <c r="D31" s="14" t="s">
        <v>54</v>
      </c>
      <c r="E31" s="17" t="s">
        <v>69</v>
      </c>
      <c r="F31" s="17" t="s">
        <v>69</v>
      </c>
      <c r="G31" s="15" t="s">
        <v>78</v>
      </c>
      <c r="H31" s="23">
        <f>0.9+M31</f>
        <v>0.9077000000000001</v>
      </c>
      <c r="I31" s="23">
        <f>0.9+M31</f>
        <v>0.9077000000000001</v>
      </c>
      <c r="J31" s="19" t="s">
        <v>60</v>
      </c>
      <c r="L31" s="45">
        <v>7.7</v>
      </c>
      <c r="M31" s="44">
        <f t="shared" si="0"/>
        <v>0.0077</v>
      </c>
      <c r="N31" s="45"/>
      <c r="O31" s="45"/>
      <c r="P31" s="45"/>
      <c r="Q31" s="45"/>
      <c r="R31" s="45"/>
      <c r="S31" s="45"/>
      <c r="T31" s="45"/>
      <c r="U31" s="45"/>
      <c r="V31" s="45"/>
      <c r="W31" s="45"/>
      <c r="X31" s="45"/>
      <c r="Y31" s="45"/>
    </row>
    <row r="32" spans="1:25" ht="12.75">
      <c r="A32" s="13">
        <v>19</v>
      </c>
      <c r="B32" s="10" t="s">
        <v>56</v>
      </c>
      <c r="C32" s="10" t="s">
        <v>57</v>
      </c>
      <c r="D32" s="14" t="s">
        <v>58</v>
      </c>
      <c r="E32" s="15">
        <v>430.46</v>
      </c>
      <c r="F32" s="11">
        <v>430.46</v>
      </c>
      <c r="G32" s="15" t="s">
        <v>59</v>
      </c>
      <c r="H32" s="23">
        <v>0</v>
      </c>
      <c r="I32" s="23">
        <v>0</v>
      </c>
      <c r="J32" s="19" t="s">
        <v>60</v>
      </c>
      <c r="L32" s="45"/>
      <c r="M32" s="44">
        <f t="shared" si="0"/>
        <v>0</v>
      </c>
      <c r="N32" s="45"/>
      <c r="O32" s="45"/>
      <c r="P32" s="45"/>
      <c r="Q32" s="45"/>
      <c r="R32" s="45"/>
      <c r="S32" s="45"/>
      <c r="T32" s="45"/>
      <c r="U32" s="45"/>
      <c r="V32" s="45"/>
      <c r="W32" s="45"/>
      <c r="X32" s="45"/>
      <c r="Y32" s="45"/>
    </row>
    <row r="33" spans="1:25" ht="144.75" customHeight="1">
      <c r="A33" s="13">
        <v>20</v>
      </c>
      <c r="B33" s="10" t="s">
        <v>62</v>
      </c>
      <c r="C33" s="10" t="s">
        <v>63</v>
      </c>
      <c r="D33" s="14" t="s">
        <v>54</v>
      </c>
      <c r="E33" s="17" t="s">
        <v>69</v>
      </c>
      <c r="F33" s="17" t="s">
        <v>69</v>
      </c>
      <c r="G33" s="15" t="s">
        <v>64</v>
      </c>
      <c r="H33" s="23">
        <v>0.596</v>
      </c>
      <c r="I33" s="23">
        <v>0.596</v>
      </c>
      <c r="J33" s="19"/>
      <c r="L33" s="45"/>
      <c r="M33" s="44">
        <f t="shared" si="0"/>
        <v>0</v>
      </c>
      <c r="N33" s="45"/>
      <c r="O33" s="45"/>
      <c r="P33" s="45"/>
      <c r="Q33" s="45"/>
      <c r="R33" s="45"/>
      <c r="S33" s="45"/>
      <c r="T33" s="45"/>
      <c r="U33" s="45"/>
      <c r="V33" s="45"/>
      <c r="W33" s="45"/>
      <c r="X33" s="45"/>
      <c r="Y33" s="45"/>
    </row>
    <row r="34" spans="1:25" ht="107.25" customHeight="1">
      <c r="A34" s="12">
        <v>21</v>
      </c>
      <c r="B34" s="10" t="s">
        <v>34</v>
      </c>
      <c r="C34" s="10" t="s">
        <v>53</v>
      </c>
      <c r="D34" s="14" t="s">
        <v>54</v>
      </c>
      <c r="E34" s="17" t="s">
        <v>69</v>
      </c>
      <c r="F34" s="17" t="s">
        <v>69</v>
      </c>
      <c r="G34" s="15" t="s">
        <v>71</v>
      </c>
      <c r="H34" s="23">
        <f>1.19+M34</f>
        <v>1.193331</v>
      </c>
      <c r="I34" s="23">
        <f>1.19+M34</f>
        <v>1.193331</v>
      </c>
      <c r="J34" s="19" t="s">
        <v>60</v>
      </c>
      <c r="L34" s="45">
        <v>3.331</v>
      </c>
      <c r="M34" s="44">
        <f t="shared" si="0"/>
        <v>0.0033309999999999998</v>
      </c>
      <c r="N34" s="45"/>
      <c r="O34" s="45"/>
      <c r="P34" s="45"/>
      <c r="Q34" s="45"/>
      <c r="R34" s="45"/>
      <c r="S34" s="45"/>
      <c r="T34" s="45"/>
      <c r="U34" s="45"/>
      <c r="V34" s="45"/>
      <c r="W34" s="45"/>
      <c r="X34" s="45"/>
      <c r="Y34" s="45"/>
    </row>
    <row r="35" spans="12:25" ht="12.75">
      <c r="L35" s="45"/>
      <c r="M35" s="45"/>
      <c r="N35" s="45"/>
      <c r="O35" s="45"/>
      <c r="P35" s="45"/>
      <c r="Q35" s="45"/>
      <c r="R35" s="45"/>
      <c r="S35" s="45"/>
      <c r="T35" s="45"/>
      <c r="U35" s="45"/>
      <c r="V35" s="45"/>
      <c r="W35" s="45"/>
      <c r="X35" s="45"/>
      <c r="Y35" s="45"/>
    </row>
    <row r="36" spans="12:25" ht="12.75">
      <c r="L36" s="45"/>
      <c r="M36" s="45"/>
      <c r="N36" s="45"/>
      <c r="O36" s="45"/>
      <c r="P36" s="45"/>
      <c r="Q36" s="45"/>
      <c r="R36" s="45"/>
      <c r="S36" s="45"/>
      <c r="T36" s="45"/>
      <c r="U36" s="45"/>
      <c r="V36" s="45"/>
      <c r="W36" s="45"/>
      <c r="X36" s="45"/>
      <c r="Y36" s="45"/>
    </row>
    <row r="40" spans="2:9" s="26" customFormat="1" ht="12.75">
      <c r="B40" s="25"/>
      <c r="C40" s="25"/>
      <c r="D40" s="25"/>
      <c r="E40" s="25"/>
      <c r="H40" s="27"/>
      <c r="I40" s="27"/>
    </row>
  </sheetData>
  <sheetProtection/>
  <mergeCells count="16">
    <mergeCell ref="A7:J7"/>
    <mergeCell ref="A8:J8"/>
    <mergeCell ref="A9:J9"/>
    <mergeCell ref="A24:A25"/>
    <mergeCell ref="B24:B25"/>
    <mergeCell ref="C24:C25"/>
    <mergeCell ref="D24:D25"/>
    <mergeCell ref="E24:E25"/>
    <mergeCell ref="F24:F25"/>
    <mergeCell ref="G24:G25"/>
    <mergeCell ref="H24:H25"/>
    <mergeCell ref="I24:I25"/>
    <mergeCell ref="J24:J25"/>
    <mergeCell ref="K24:K25"/>
    <mergeCell ref="L24:L25"/>
    <mergeCell ref="M24:M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2018-02-01T03:02:10Z</dcterms:modified>
  <cp:category/>
  <cp:version/>
  <cp:contentType/>
  <cp:contentStatus/>
</cp:coreProperties>
</file>