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план 2019" sheetId="1" r:id="rId1"/>
  </sheets>
  <externalReferences>
    <externalReference r:id="rId4"/>
  </externalReferences>
  <definedNames>
    <definedName name="_ftn2" localSheetId="0">'план 2019'!#REF!</definedName>
    <definedName name="_ftnref2" localSheetId="0">'план 2019'!#REF!</definedName>
  </definedNames>
  <calcPr fullCalcOnLoad="1"/>
</workbook>
</file>

<file path=xl/sharedStrings.xml><?xml version="1.0" encoding="utf-8"?>
<sst xmlns="http://schemas.openxmlformats.org/spreadsheetml/2006/main" count="53" uniqueCount="45">
  <si>
    <t>к приказу ФСТ России</t>
  </si>
  <si>
    <t>от "31" января 2011 г. № 36-э</t>
  </si>
  <si>
    <t>Наименование показателя</t>
  </si>
  <si>
    <t>№ № пунктов</t>
  </si>
  <si>
    <t>Ед. изм.</t>
  </si>
  <si>
    <t>2</t>
  </si>
  <si>
    <t>3</t>
  </si>
  <si>
    <t>4</t>
  </si>
  <si>
    <t>Объем транспортировки газа</t>
  </si>
  <si>
    <t>01</t>
  </si>
  <si>
    <t>--</t>
  </si>
  <si>
    <t>02</t>
  </si>
  <si>
    <t>03</t>
  </si>
  <si>
    <t>тыс. руб</t>
  </si>
  <si>
    <t xml:space="preserve">Себестоимость оказания услуг </t>
  </si>
  <si>
    <t>04</t>
  </si>
  <si>
    <t>Материальные расходы</t>
  </si>
  <si>
    <t>05</t>
  </si>
  <si>
    <t>06</t>
  </si>
  <si>
    <t>07</t>
  </si>
  <si>
    <t>08</t>
  </si>
  <si>
    <t>09</t>
  </si>
  <si>
    <t>10</t>
  </si>
  <si>
    <t>11</t>
  </si>
  <si>
    <t>12</t>
  </si>
  <si>
    <t>Диагностика</t>
  </si>
  <si>
    <t>13</t>
  </si>
  <si>
    <t>ед.</t>
  </si>
  <si>
    <t>км.</t>
  </si>
  <si>
    <t>Приложение 2б</t>
  </si>
  <si>
    <t>в сфере оказания услуг по транспортировке газа по газораспределительным сетям</t>
  </si>
  <si>
    <t>Всего</t>
  </si>
  <si>
    <t xml:space="preserve">Выручка от оказания регулируемых услуг 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</si>
  <si>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</si>
  <si>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</si>
  <si>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</si>
  <si>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</si>
  <si>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Прочие расходы</t>
  </si>
  <si>
    <t>Численность  персонала,   занятого в регулируемом виде деятельности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</si>
  <si>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</si>
  <si>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</si>
  <si>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</si>
  <si>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r>
      <t>тыс. м</t>
    </r>
    <r>
      <rPr>
        <vertAlign val="superscript"/>
        <sz val="12"/>
        <rFont val="Calibri"/>
        <family val="2"/>
      </rPr>
      <t>3</t>
    </r>
  </si>
  <si>
    <t>утв. на 2017 год</t>
  </si>
  <si>
    <t>Информация об основных показателях финансово-хозяйственной деятельности АО "Омскоблгаз" на 2019 год (план)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</si>
</sst>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vertAlign val="superscript"/>
      <sz val="1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hair"/>
    </border>
    <border>
      <left style="thin"/>
      <right style="thin"/>
      <top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hair"/>
    </border>
    <border>
      <left style="double"/>
      <right style="thin"/>
      <top style="thin"/>
      <bottom style="hair"/>
    </border>
    <border>
      <left style="thin"/>
      <right style="double"/>
      <top/>
      <bottom style="hair"/>
    </border>
    <border>
      <left style="double"/>
      <right style="thin"/>
      <top style="hair"/>
      <bottom style="hair"/>
    </border>
    <border>
      <left style="double"/>
      <right style="thin"/>
      <top/>
      <bottom/>
    </border>
    <border>
      <left style="double"/>
      <right/>
      <top style="thin"/>
      <bottom/>
    </border>
    <border>
      <left style="double"/>
      <right style="thin"/>
      <top style="hair"/>
      <bottom style="double"/>
    </border>
    <border>
      <left/>
      <right/>
      <top style="hair"/>
      <bottom style="double"/>
    </border>
    <border>
      <left style="thin"/>
      <right style="thin"/>
      <top style="hair"/>
      <bottom style="double"/>
    </border>
    <border>
      <left style="double"/>
      <right style="thin"/>
      <top style="hair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hair"/>
      <bottom/>
    </border>
    <border>
      <left style="thin"/>
      <right style="double"/>
      <top style="hair"/>
      <bottom style="hair"/>
    </border>
    <border>
      <left/>
      <right style="double"/>
      <top style="thin"/>
      <bottom/>
    </border>
    <border>
      <left style="thin"/>
      <right style="double"/>
      <top style="hair"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thin"/>
    </border>
    <border>
      <left style="double"/>
      <right style="thin"/>
      <top style="double"/>
      <bottom/>
    </border>
    <border>
      <left style="double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52" applyNumberFormat="1" applyFont="1" applyFill="1" applyBorder="1" applyAlignment="1" applyProtection="1">
      <alignment vertical="center" wrapText="1"/>
      <protection/>
    </xf>
    <xf numFmtId="0" fontId="2" fillId="0" borderId="0" xfId="52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49" fontId="2" fillId="0" borderId="0" xfId="52" applyNumberFormat="1" applyFont="1" applyFill="1" applyBorder="1" applyAlignment="1" applyProtection="1">
      <alignment horizontal="center" vertical="center" wrapText="1"/>
      <protection/>
    </xf>
    <xf numFmtId="0" fontId="6" fillId="0" borderId="0" xfId="52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7" fillId="0" borderId="10" xfId="52" applyNumberFormat="1" applyFont="1" applyFill="1" applyBorder="1" applyAlignment="1" applyProtection="1">
      <alignment horizontal="center" vertical="center" wrapText="1"/>
      <protection/>
    </xf>
    <xf numFmtId="49" fontId="7" fillId="0" borderId="11" xfId="52" applyNumberFormat="1" applyFont="1" applyFill="1" applyBorder="1" applyAlignment="1" applyProtection="1">
      <alignment horizontal="center" vertical="center" wrapText="1"/>
      <protection/>
    </xf>
    <xf numFmtId="49" fontId="7" fillId="0" borderId="12" xfId="52" applyNumberFormat="1" applyFont="1" applyFill="1" applyBorder="1" applyAlignment="1" applyProtection="1">
      <alignment horizontal="center" vertical="center" wrapText="1"/>
      <protection/>
    </xf>
    <xf numFmtId="49" fontId="7" fillId="0" borderId="13" xfId="52" applyNumberFormat="1" applyFont="1" applyFill="1" applyBorder="1" applyAlignment="1" applyProtection="1">
      <alignment horizontal="center" vertical="center" wrapText="1"/>
      <protection/>
    </xf>
    <xf numFmtId="49" fontId="7" fillId="0" borderId="14" xfId="52" applyNumberFormat="1" applyFont="1" applyFill="1" applyBorder="1" applyAlignment="1" applyProtection="1">
      <alignment horizontal="center" vertical="center" wrapText="1"/>
      <protection/>
    </xf>
    <xf numFmtId="49" fontId="7" fillId="0" borderId="15" xfId="52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Border="1" applyAlignment="1">
      <alignment/>
    </xf>
    <xf numFmtId="0" fontId="7" fillId="0" borderId="0" xfId="52" applyNumberFormat="1" applyFont="1" applyFill="1" applyBorder="1" applyAlignment="1" applyProtection="1">
      <alignment vertical="center" wrapText="1"/>
      <protection/>
    </xf>
    <xf numFmtId="0" fontId="8" fillId="0" borderId="17" xfId="52" applyNumberFormat="1" applyFont="1" applyFill="1" applyBorder="1" applyAlignment="1" applyProtection="1">
      <alignment vertical="center" wrapText="1"/>
      <protection/>
    </xf>
    <xf numFmtId="4" fontId="7" fillId="0" borderId="18" xfId="52" applyNumberFormat="1" applyFont="1" applyFill="1" applyBorder="1" applyAlignment="1" applyProtection="1">
      <alignment horizontal="center" vertical="center" wrapText="1"/>
      <protection/>
    </xf>
    <xf numFmtId="0" fontId="7" fillId="0" borderId="19" xfId="52" applyNumberFormat="1" applyFont="1" applyFill="1" applyBorder="1" applyAlignment="1" applyProtection="1">
      <alignment vertical="center" wrapText="1"/>
      <protection/>
    </xf>
    <xf numFmtId="0" fontId="7" fillId="0" borderId="20" xfId="0" applyFont="1" applyBorder="1" applyAlignment="1">
      <alignment/>
    </xf>
    <xf numFmtId="0" fontId="7" fillId="0" borderId="19" xfId="52" applyNumberFormat="1" applyFont="1" applyFill="1" applyBorder="1" applyAlignment="1" applyProtection="1">
      <alignment horizontal="left" vertical="center" wrapText="1" indent="1"/>
      <protection/>
    </xf>
    <xf numFmtId="0" fontId="7" fillId="0" borderId="21" xfId="0" applyFont="1" applyBorder="1" applyAlignment="1">
      <alignment/>
    </xf>
    <xf numFmtId="0" fontId="7" fillId="0" borderId="22" xfId="52" applyNumberFormat="1" applyFont="1" applyFill="1" applyBorder="1" applyAlignment="1" applyProtection="1">
      <alignment horizontal="left" vertical="center" wrapText="1" indent="1"/>
      <protection/>
    </xf>
    <xf numFmtId="49" fontId="7" fillId="0" borderId="23" xfId="52" applyNumberFormat="1" applyFont="1" applyFill="1" applyBorder="1" applyAlignment="1" applyProtection="1">
      <alignment horizontal="center" vertical="center" wrapText="1"/>
      <protection/>
    </xf>
    <xf numFmtId="49" fontId="7" fillId="0" borderId="24" xfId="52" applyNumberFormat="1" applyFont="1" applyFill="1" applyBorder="1" applyAlignment="1" applyProtection="1">
      <alignment horizontal="center" vertical="center" wrapText="1"/>
      <protection/>
    </xf>
    <xf numFmtId="0" fontId="7" fillId="0" borderId="25" xfId="0" applyFont="1" applyBorder="1" applyAlignment="1">
      <alignment wrapText="1"/>
    </xf>
    <xf numFmtId="0" fontId="9" fillId="0" borderId="26" xfId="52" applyNumberFormat="1" applyFont="1" applyFill="1" applyBorder="1" applyAlignment="1" applyProtection="1">
      <alignment horizontal="center" vertical="center" wrapText="1"/>
      <protection/>
    </xf>
    <xf numFmtId="49" fontId="9" fillId="0" borderId="27" xfId="52" applyNumberFormat="1" applyFont="1" applyFill="1" applyBorder="1" applyAlignment="1" applyProtection="1">
      <alignment horizontal="center" vertical="center" wrapText="1"/>
      <protection/>
    </xf>
    <xf numFmtId="49" fontId="9" fillId="0" borderId="28" xfId="52" applyNumberFormat="1" applyFont="1" applyFill="1" applyBorder="1" applyAlignment="1" applyProtection="1">
      <alignment horizontal="center" vertical="center" wrapText="1"/>
      <protection/>
    </xf>
    <xf numFmtId="49" fontId="9" fillId="0" borderId="29" xfId="52" applyNumberFormat="1" applyFont="1" applyFill="1" applyBorder="1" applyAlignment="1" applyProtection="1">
      <alignment horizontal="center" vertical="center" wrapText="1"/>
      <protection/>
    </xf>
    <xf numFmtId="49" fontId="10" fillId="0" borderId="0" xfId="52" applyNumberFormat="1" applyFont="1" applyFill="1" applyBorder="1" applyAlignment="1" applyProtection="1">
      <alignment horizontal="center" vertical="center" wrapText="1"/>
      <protection/>
    </xf>
    <xf numFmtId="0" fontId="10" fillId="0" borderId="0" xfId="52" applyNumberFormat="1" applyFont="1" applyFill="1" applyBorder="1" applyAlignment="1" applyProtection="1">
      <alignment vertical="center" wrapText="1"/>
      <protection/>
    </xf>
    <xf numFmtId="3" fontId="7" fillId="33" borderId="30" xfId="52" applyNumberFormat="1" applyFont="1" applyFill="1" applyBorder="1" applyAlignment="1" applyProtection="1">
      <alignment horizontal="center" vertical="center" wrapText="1"/>
      <protection/>
    </xf>
    <xf numFmtId="4" fontId="7" fillId="33" borderId="31" xfId="52" applyNumberFormat="1" applyFont="1" applyFill="1" applyBorder="1" applyAlignment="1" applyProtection="1">
      <alignment horizontal="center" vertical="center" wrapText="1"/>
      <protection/>
    </xf>
    <xf numFmtId="4" fontId="7" fillId="33" borderId="32" xfId="0" applyNumberFormat="1" applyFont="1" applyFill="1" applyBorder="1" applyAlignment="1">
      <alignment/>
    </xf>
    <xf numFmtId="3" fontId="7" fillId="0" borderId="33" xfId="52" applyNumberFormat="1" applyFont="1" applyFill="1" applyBorder="1" applyAlignment="1" applyProtection="1">
      <alignment horizontal="center" vertical="center" wrapText="1"/>
      <protection/>
    </xf>
    <xf numFmtId="4" fontId="2" fillId="0" borderId="0" xfId="52" applyNumberFormat="1" applyFont="1" applyFill="1" applyBorder="1" applyAlignment="1" applyProtection="1">
      <alignment horizontal="center" vertical="center" wrapText="1"/>
      <protection/>
    </xf>
    <xf numFmtId="4" fontId="7" fillId="0" borderId="31" xfId="52" applyNumberFormat="1" applyFont="1" applyFill="1" applyBorder="1" applyAlignment="1" applyProtection="1">
      <alignment horizontal="center" vertical="center" wrapText="1"/>
      <protection/>
    </xf>
    <xf numFmtId="0" fontId="7" fillId="0" borderId="34" xfId="52" applyNumberFormat="1" applyFont="1" applyFill="1" applyBorder="1" applyAlignment="1" applyProtection="1">
      <alignment horizontal="center" vertical="center" wrapText="1"/>
      <protection/>
    </xf>
    <xf numFmtId="0" fontId="7" fillId="0" borderId="35" xfId="52" applyNumberFormat="1" applyFont="1" applyFill="1" applyBorder="1" applyAlignment="1" applyProtection="1">
      <alignment horizontal="center" vertical="center" wrapText="1"/>
      <protection/>
    </xf>
    <xf numFmtId="0" fontId="7" fillId="0" borderId="0" xfId="52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7" fillId="0" borderId="36" xfId="52" applyNumberFormat="1" applyFont="1" applyFill="1" applyBorder="1" applyAlignment="1" applyProtection="1">
      <alignment horizontal="center" vertical="center" wrapText="1"/>
      <protection/>
    </xf>
    <xf numFmtId="0" fontId="7" fillId="0" borderId="37" xfId="52" applyNumberFormat="1" applyFont="1" applyFill="1" applyBorder="1" applyAlignment="1" applyProtection="1">
      <alignment horizontal="center" vertical="center" wrapText="1"/>
      <protection/>
    </xf>
    <xf numFmtId="49" fontId="7" fillId="0" borderId="38" xfId="52" applyNumberFormat="1" applyFont="1" applyFill="1" applyBorder="1" applyAlignment="1" applyProtection="1">
      <alignment horizontal="center" vertical="center" wrapText="1"/>
      <protection/>
    </xf>
    <xf numFmtId="49" fontId="7" fillId="0" borderId="39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-srv-app1\plan\users\olgaan\OLJ\&#1089;&#1090;&#1072;&#1074;&#1082;&#1080;\&#1085;&#1072;%202018-2022%20&#1075;&#1075;\&#1054;&#1084;&#1089;&#1082;&#1086;&#1073;&#1083;&#1075;&#1072;&#1079;%20&#1057;&#1084;&#1077;&#1090;&#1072;%20&#1090;&#1072;&#1088;&#1080;&#1092;&#1072;%20&#1085;&#1072;%202018-2020%20&#1086;&#1082;&#1086;&#1085;&#109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tsh"/>
      <sheetName val="смета по статьям"/>
      <sheetName val="9.2, 9.5 1 полуг.2017"/>
      <sheetName val="газ на с.н.потери"/>
      <sheetName val="9.2 ожид.2017"/>
      <sheetName val="9.5 ожид.2017"/>
      <sheetName val="Выручка"/>
      <sheetName val="5.4.Амортиз ННИ имеющихся 2018"/>
      <sheetName val="5.4.Амортиз ННИ ввод 2018"/>
      <sheetName val="5.4.Амортиз ННИ имеющихся 2019"/>
      <sheetName val="5.4.Амортиз ННИ ввод 2019"/>
      <sheetName val="5.4.Амортиз ННИ имеющихся 2020"/>
      <sheetName val="5.4.Амортиз ННИ ввод 2020"/>
      <sheetName val="5.4.Амортиз ННИ имеющихся 2021"/>
      <sheetName val="5.4.Амортиз ННИ имеющихся 2022"/>
      <sheetName val="5.3.1."/>
      <sheetName val="5.3.1.Матер для эксп"/>
      <sheetName val="5.3.1.Матер для кап.рем"/>
      <sheetName val="5.3.1.Теплоэн"/>
      <sheetName val="5.3.1.Электроэн"/>
      <sheetName val="5.3.1.Вода"/>
      <sheetName val="5.3.1.Нормы топлива"/>
      <sheetName val="5.3.1.Топливо"/>
      <sheetName val="5.3.1.ГСМ"/>
      <sheetName val="5.3.1.Запчасти"/>
      <sheetName val="5.3.1.Содерж зданий"/>
      <sheetName val="5.3.1.Матер для средств связи"/>
      <sheetName val="5.3.1.Спецодежда"/>
      <sheetName val="5.3.1.Другие материалы"/>
      <sheetName val="5.3.4."/>
      <sheetName val="5.3.4.ОС до 40 т.р."/>
      <sheetName val="5.5.1 Аренда"/>
      <sheetName val="5.5.1 Лизинг"/>
      <sheetName val="5.5.2.2."/>
      <sheetName val="5.5.2.3."/>
      <sheetName val="5.5.3.2.Плата за выбросы ЗВ"/>
      <sheetName val="5.5.3.2.Плата за сбросы ЗВ"/>
      <sheetName val="5.5.3.2.Плата за разм.отходов"/>
      <sheetName val="5.5.4.1"/>
      <sheetName val="5.5.4.2"/>
      <sheetName val="5.5.4.3."/>
      <sheetName val="5.5.4.4."/>
      <sheetName val="5.5.4.5.1."/>
      <sheetName val="5.5.4.5.2."/>
      <sheetName val="5.5.4.5.3."/>
      <sheetName val="5.5.4.5.4."/>
      <sheetName val="5.5.4.5.4.Затр.на природоохр.д"/>
      <sheetName val="5.5.5."/>
      <sheetName val="5.5.6.2."/>
      <sheetName val="5.5.6.3.Охрана труда"/>
      <sheetName val="5.5.6.3.Подготовка кадров"/>
      <sheetName val="5.5.6.4.Канц.расх"/>
      <sheetName val="5.5.6.7.Прочие расх"/>
      <sheetName val="6.2.Реализ.ОС"/>
      <sheetName val="6.3.Прочие дох"/>
      <sheetName val="7.1.Услуги банков"/>
      <sheetName val="7.2.Проценты"/>
      <sheetName val="7.3.Соцразвитие и ВСХ"/>
      <sheetName val="7.4.Резерв по сомн.долгам"/>
      <sheetName val="7.4. Резерв по сомн.долгам 2017"/>
      <sheetName val="7.5.ДЗ по кот.истек срок иск.д"/>
      <sheetName val="7.6.Прочие расх"/>
    </sheetNames>
    <sheetDataSet>
      <sheetData sheetId="2">
        <row r="46">
          <cell r="K46">
            <v>87661.05</v>
          </cell>
        </row>
        <row r="47">
          <cell r="K47">
            <v>26473.64</v>
          </cell>
        </row>
        <row r="48">
          <cell r="K48">
            <v>14556.29</v>
          </cell>
        </row>
        <row r="76">
          <cell r="K76">
            <v>11256.89</v>
          </cell>
        </row>
        <row r="79">
          <cell r="K79">
            <v>2706.04</v>
          </cell>
        </row>
        <row r="107">
          <cell r="K107">
            <v>504.27</v>
          </cell>
        </row>
        <row r="122">
          <cell r="K122">
            <v>1538.4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view="pageBreakPreview" zoomScale="115" zoomScaleSheetLayoutView="115" zoomScalePageLayoutView="0" workbookViewId="0" topLeftCell="A4">
      <selection activeCell="D25" sqref="D25"/>
    </sheetView>
  </sheetViews>
  <sheetFormatPr defaultColWidth="16.375" defaultRowHeight="13.5" customHeight="1"/>
  <cols>
    <col min="1" max="1" width="58.75390625" style="1" customWidth="1"/>
    <col min="2" max="2" width="8.75390625" style="2" customWidth="1"/>
    <col min="3" max="3" width="12.875" style="2" customWidth="1"/>
    <col min="4" max="4" width="19.625" style="2" customWidth="1"/>
    <col min="5" max="5" width="13.375" style="2" hidden="1" customWidth="1"/>
    <col min="6" max="6" width="11.375" style="3" hidden="1" customWidth="1"/>
    <col min="7" max="251" width="7.75390625" style="3" customWidth="1"/>
    <col min="252" max="252" width="71.00390625" style="3" customWidth="1"/>
    <col min="253" max="253" width="6.25390625" style="3" customWidth="1"/>
    <col min="254" max="254" width="18.00390625" style="3" customWidth="1"/>
    <col min="255" max="255" width="16.25390625" style="3" customWidth="1"/>
    <col min="256" max="16384" width="16.375" style="3" customWidth="1"/>
  </cols>
  <sheetData>
    <row r="1" spans="1:6" ht="13.5" customHeight="1">
      <c r="A1" s="6"/>
      <c r="B1" s="6"/>
      <c r="C1" s="11"/>
      <c r="D1" s="12" t="s">
        <v>29</v>
      </c>
      <c r="E1" s="6"/>
      <c r="F1" s="6"/>
    </row>
    <row r="2" spans="3:4" ht="13.5" customHeight="1">
      <c r="C2" s="11"/>
      <c r="D2" s="12" t="s">
        <v>0</v>
      </c>
    </row>
    <row r="3" spans="3:4" ht="13.5" customHeight="1">
      <c r="C3" s="11"/>
      <c r="D3" s="12" t="s">
        <v>1</v>
      </c>
    </row>
    <row r="5" spans="1:6" ht="32.25" customHeight="1">
      <c r="A5" s="48" t="s">
        <v>44</v>
      </c>
      <c r="B5" s="48"/>
      <c r="C5" s="48"/>
      <c r="D5" s="48"/>
      <c r="E5" s="7"/>
      <c r="F5" s="7"/>
    </row>
    <row r="6" spans="1:6" ht="13.5" customHeight="1">
      <c r="A6" s="49"/>
      <c r="B6" s="49"/>
      <c r="C6" s="49"/>
      <c r="D6" s="49"/>
      <c r="E6" s="8"/>
      <c r="F6" s="8"/>
    </row>
    <row r="7" spans="1:6" ht="13.5" customHeight="1">
      <c r="A7" s="50" t="s">
        <v>30</v>
      </c>
      <c r="B7" s="50"/>
      <c r="C7" s="50"/>
      <c r="D7" s="50"/>
      <c r="E7" s="9"/>
      <c r="F7" s="9"/>
    </row>
    <row r="8" spans="1:4" ht="13.5" customHeight="1" thickBot="1">
      <c r="A8" s="13"/>
      <c r="B8" s="14"/>
      <c r="C8" s="14"/>
      <c r="D8" s="14"/>
    </row>
    <row r="9" spans="1:5" ht="13.5" customHeight="1" thickTop="1">
      <c r="A9" s="51" t="s">
        <v>2</v>
      </c>
      <c r="B9" s="53" t="s">
        <v>3</v>
      </c>
      <c r="C9" s="53" t="s">
        <v>4</v>
      </c>
      <c r="D9" s="45" t="s">
        <v>31</v>
      </c>
      <c r="E9" s="4"/>
    </row>
    <row r="10" spans="1:5" ht="23.25" customHeight="1">
      <c r="A10" s="52"/>
      <c r="B10" s="54"/>
      <c r="C10" s="54"/>
      <c r="D10" s="46"/>
      <c r="E10" s="4"/>
    </row>
    <row r="11" spans="1:5" s="38" customFormat="1" ht="13.5" customHeight="1">
      <c r="A11" s="33">
        <v>1</v>
      </c>
      <c r="B11" s="34" t="s">
        <v>5</v>
      </c>
      <c r="C11" s="35" t="s">
        <v>6</v>
      </c>
      <c r="D11" s="36" t="s">
        <v>7</v>
      </c>
      <c r="E11" s="37"/>
    </row>
    <row r="12" spans="1:4" ht="19.5" customHeight="1">
      <c r="A12" s="23" t="s">
        <v>8</v>
      </c>
      <c r="B12" s="15" t="s">
        <v>9</v>
      </c>
      <c r="C12" s="16" t="s">
        <v>42</v>
      </c>
      <c r="D12" s="24">
        <v>452966.54</v>
      </c>
    </row>
    <row r="13" spans="1:5" ht="13.5" customHeight="1">
      <c r="A13" s="25" t="s">
        <v>32</v>
      </c>
      <c r="B13" s="17" t="s">
        <v>11</v>
      </c>
      <c r="C13" s="18" t="s">
        <v>13</v>
      </c>
      <c r="D13" s="40">
        <v>231545.63</v>
      </c>
      <c r="E13" s="10" t="s">
        <v>43</v>
      </c>
    </row>
    <row r="14" spans="1:6" ht="13.5" customHeight="1">
      <c r="A14" s="26" t="s">
        <v>14</v>
      </c>
      <c r="B14" s="17" t="s">
        <v>12</v>
      </c>
      <c r="C14" s="18" t="s">
        <v>10</v>
      </c>
      <c r="D14" s="44">
        <f>SUM(D15:D21)</f>
        <v>244793.5</v>
      </c>
      <c r="E14" s="43">
        <v>160222.05</v>
      </c>
      <c r="F14" s="43">
        <f>SUM(F15:F21)</f>
        <v>164166.6185</v>
      </c>
    </row>
    <row r="15" spans="1:6" ht="15.75" customHeight="1">
      <c r="A15" s="27" t="s">
        <v>16</v>
      </c>
      <c r="B15" s="17" t="s">
        <v>15</v>
      </c>
      <c r="C15" s="18" t="s">
        <v>10</v>
      </c>
      <c r="D15" s="44">
        <v>26438.1</v>
      </c>
      <c r="E15" s="43">
        <f>'[1]смета по статьям'!$K$48</f>
        <v>14556.29</v>
      </c>
      <c r="F15" s="43">
        <f>E15*1.03</f>
        <v>14992.978700000001</v>
      </c>
    </row>
    <row r="16" spans="1:6" ht="15.75" customHeight="1">
      <c r="A16" s="27" t="s">
        <v>33</v>
      </c>
      <c r="B16" s="17" t="s">
        <v>17</v>
      </c>
      <c r="C16" s="18" t="s">
        <v>10</v>
      </c>
      <c r="D16" s="44">
        <v>150469.8</v>
      </c>
      <c r="E16" s="43">
        <f>'[1]смета по статьям'!$K$46+'[1]смета по статьям'!$K$47</f>
        <v>114134.69</v>
      </c>
      <c r="F16" s="43">
        <f>E16*1.04</f>
        <v>118700.0776</v>
      </c>
    </row>
    <row r="17" spans="1:6" ht="15" customHeight="1">
      <c r="A17" s="27" t="s">
        <v>34</v>
      </c>
      <c r="B17" s="17" t="s">
        <v>18</v>
      </c>
      <c r="C17" s="18" t="s">
        <v>10</v>
      </c>
      <c r="D17" s="44">
        <v>22752.2</v>
      </c>
      <c r="E17" s="43">
        <f>'[1]смета по статьям'!$K$76</f>
        <v>11256.89</v>
      </c>
      <c r="F17" s="43">
        <f>E17</f>
        <v>11256.89</v>
      </c>
    </row>
    <row r="18" spans="1:6" ht="15" customHeight="1">
      <c r="A18" s="27" t="s">
        <v>35</v>
      </c>
      <c r="B18" s="17" t="s">
        <v>19</v>
      </c>
      <c r="C18" s="18" t="s">
        <v>10</v>
      </c>
      <c r="D18" s="44">
        <v>21898.9</v>
      </c>
      <c r="E18" s="43">
        <f>'[1]смета по статьям'!$K$79</f>
        <v>2706.04</v>
      </c>
      <c r="F18" s="43">
        <f>E18</f>
        <v>2706.04</v>
      </c>
    </row>
    <row r="19" spans="1:6" ht="15.75" customHeight="1">
      <c r="A19" s="27" t="s">
        <v>36</v>
      </c>
      <c r="B19" s="17" t="s">
        <v>20</v>
      </c>
      <c r="C19" s="18" t="s">
        <v>10</v>
      </c>
      <c r="D19" s="44">
        <v>0</v>
      </c>
      <c r="E19" s="43">
        <f>'[1]смета по статьям'!$K$122</f>
        <v>1538.4</v>
      </c>
      <c r="F19" s="43"/>
    </row>
    <row r="20" spans="1:6" ht="15.75" customHeight="1">
      <c r="A20" s="27" t="s">
        <v>25</v>
      </c>
      <c r="B20" s="17" t="s">
        <v>21</v>
      </c>
      <c r="C20" s="18" t="s">
        <v>10</v>
      </c>
      <c r="D20" s="44">
        <v>1262.6</v>
      </c>
      <c r="E20" s="43">
        <f>'[1]смета по статьям'!$K$107</f>
        <v>504.27</v>
      </c>
      <c r="F20" s="43">
        <f>E20*1.03</f>
        <v>519.3981</v>
      </c>
    </row>
    <row r="21" spans="1:6" ht="13.5" customHeight="1">
      <c r="A21" s="27" t="s">
        <v>37</v>
      </c>
      <c r="B21" s="17" t="s">
        <v>22</v>
      </c>
      <c r="C21" s="18" t="s">
        <v>10</v>
      </c>
      <c r="D21" s="44">
        <f>45133.4-D18-D19-D20</f>
        <v>21971.9</v>
      </c>
      <c r="E21" s="43">
        <f>E14-SUM(E15:E20)</f>
        <v>15525.470000000001</v>
      </c>
      <c r="F21" s="43">
        <f>E21*1.03</f>
        <v>15991.234100000001</v>
      </c>
    </row>
    <row r="22" spans="1:5" ht="30" customHeight="1">
      <c r="A22" s="32" t="s">
        <v>38</v>
      </c>
      <c r="B22" s="19" t="s">
        <v>23</v>
      </c>
      <c r="C22" s="20" t="s">
        <v>27</v>
      </c>
      <c r="D22" s="39">
        <v>397</v>
      </c>
      <c r="E22" s="10"/>
    </row>
    <row r="23" spans="1:5" ht="13.5" customHeight="1">
      <c r="A23" s="28"/>
      <c r="B23" s="21"/>
      <c r="C23" s="21"/>
      <c r="D23" s="41"/>
      <c r="E23" s="5"/>
    </row>
    <row r="24" spans="1:5" ht="15.75" customHeight="1">
      <c r="A24" s="27" t="s">
        <v>39</v>
      </c>
      <c r="B24" s="17" t="s">
        <v>24</v>
      </c>
      <c r="C24" s="18" t="s">
        <v>28</v>
      </c>
      <c r="D24" s="40">
        <f>2287.58-179.89</f>
        <v>2107.69</v>
      </c>
      <c r="E24" s="10"/>
    </row>
    <row r="25" spans="1:5" ht="18.75" customHeight="1" thickBot="1">
      <c r="A25" s="29" t="s">
        <v>40</v>
      </c>
      <c r="B25" s="30" t="s">
        <v>26</v>
      </c>
      <c r="C25" s="31" t="s">
        <v>27</v>
      </c>
      <c r="D25" s="42">
        <v>9</v>
      </c>
      <c r="E25" s="10"/>
    </row>
    <row r="26" spans="1:4" ht="13.5" customHeight="1" thickTop="1">
      <c r="A26" s="22"/>
      <c r="B26" s="14"/>
      <c r="C26" s="14"/>
      <c r="D26" s="14"/>
    </row>
    <row r="27" spans="1:5" ht="59.25" customHeight="1">
      <c r="A27" s="47" t="s">
        <v>41</v>
      </c>
      <c r="B27" s="47"/>
      <c r="C27" s="47"/>
      <c r="D27" s="47"/>
      <c r="E27" s="3"/>
    </row>
  </sheetData>
  <sheetProtection/>
  <mergeCells count="8">
    <mergeCell ref="D9:D10"/>
    <mergeCell ref="A27:D27"/>
    <mergeCell ref="A5:D5"/>
    <mergeCell ref="A6:D6"/>
    <mergeCell ref="A7:D7"/>
    <mergeCell ref="A9:A10"/>
    <mergeCell ref="B9:B10"/>
    <mergeCell ref="C9:C10"/>
  </mergeCells>
  <printOptions horizontalCentered="1"/>
  <pageMargins left="0.6299212598425197" right="0.2755905511811024" top="0.4724409448818898" bottom="0.3937007874015748" header="0.2362204724409449" footer="0.2362204724409449"/>
  <pageSetup fitToHeight="1" fitToWidth="1" horizontalDpi="600" verticalDpi="600" orientation="landscape" paperSize="9" r:id="rId1"/>
  <headerFooter differentOddEven="1" alignWithMargins="0">
    <oddFooter>&amp;C4</oddFooter>
    <evenFooter>&amp;C5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 Ravilov</dc:creator>
  <cp:keywords/>
  <dc:description/>
  <cp:lastModifiedBy>Якунина Юлия Владимировна</cp:lastModifiedBy>
  <cp:lastPrinted>2018-12-24T07:49:18Z</cp:lastPrinted>
  <dcterms:created xsi:type="dcterms:W3CDTF">2011-05-16T13:07:58Z</dcterms:created>
  <dcterms:modified xsi:type="dcterms:W3CDTF">2018-12-26T03:44:30Z</dcterms:modified>
  <cp:category/>
  <cp:version/>
  <cp:contentType/>
  <cp:contentStatus/>
</cp:coreProperties>
</file>