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 sheetId="1" r:id="rId1"/>
  </sheets>
  <definedNames>
    <definedName name="_xlnm.Print_Area" localSheetId="0">'стр.1'!$A$1:$J$42</definedName>
  </definedNames>
  <calcPr fullCalcOnLoad="1" refMode="R1C1"/>
</workbook>
</file>

<file path=xl/sharedStrings.xml><?xml version="1.0" encoding="utf-8"?>
<sst xmlns="http://schemas.openxmlformats.org/spreadsheetml/2006/main" count="152" uniqueCount="83">
  <si>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</si>
  <si>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</si>
  <si>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</si>
  <si>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</si>
  <si>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</si>
  <si>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</si>
  <si>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</si>
  <si>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</si>
  <si>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</si>
  <si>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</si>
  <si>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</si>
  <si>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</si>
  <si>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Наименование газораспреде-лительной сети</t>
  </si>
  <si>
    <t>Зона входа в газораспреде-лительную сеть</t>
  </si>
  <si>
    <t>Зона выхода из газораспреде-лительной сети</t>
  </si>
  <si>
    <t>Свободная мощность газораспреде-лительной сети, млн. куб. м в год</t>
  </si>
  <si>
    <t>Сеть газораспределения ГРС -1А</t>
  </si>
  <si>
    <t>Сеть газораспределения ГРС -2</t>
  </si>
  <si>
    <t>Сеть газораспределения ГРС -3</t>
  </si>
  <si>
    <t>Сеть газораспределения ГРС -4</t>
  </si>
  <si>
    <t>Сеть газораспределения ГРС -5</t>
  </si>
  <si>
    <t>Сеть газораспределения ГРС -6</t>
  </si>
  <si>
    <t>Сеть газораспределения ГРС -7</t>
  </si>
  <si>
    <t>Сеть газораспределения ГРС -8</t>
  </si>
  <si>
    <t>Сеть газораспределения ГРС -9</t>
  </si>
  <si>
    <t>Сеть газораспределения ГРС -10</t>
  </si>
  <si>
    <t>Сеть газораспределения ГРС -11</t>
  </si>
  <si>
    <t>Сеть газораспределения ГРС -12</t>
  </si>
  <si>
    <t>Сеть газораспределения ГРС -14</t>
  </si>
  <si>
    <t>Сеть газораспределения ГРС -15</t>
  </si>
  <si>
    <t>Сеть газораспределения ГРС -16</t>
  </si>
  <si>
    <t>Сеть газораспределения ГРС -17</t>
  </si>
  <si>
    <t>Сеть газораспределения ГРС -18</t>
  </si>
  <si>
    <t>Сеть газораспределения ГРС -19</t>
  </si>
  <si>
    <t>Сеть газораспределения ГРС -22</t>
  </si>
  <si>
    <t>ГРС-1А</t>
  </si>
  <si>
    <t>ГРС-2</t>
  </si>
  <si>
    <t>ГРС-3</t>
  </si>
  <si>
    <t>ГРС-4</t>
  </si>
  <si>
    <t>ГРС-5</t>
  </si>
  <si>
    <t>ГРС-6</t>
  </si>
  <si>
    <t>ГРС-7</t>
  </si>
  <si>
    <t>ГРС-8</t>
  </si>
  <si>
    <t>ГРС-9</t>
  </si>
  <si>
    <t>ГРС-10</t>
  </si>
  <si>
    <t>ГРС-11</t>
  </si>
  <si>
    <t>ГРС-12</t>
  </si>
  <si>
    <t>ГРС-14</t>
  </si>
  <si>
    <t>ГРС-15</t>
  </si>
  <si>
    <t>ГРС-16</t>
  </si>
  <si>
    <t>ГРС-17</t>
  </si>
  <si>
    <t>ГРС-18</t>
  </si>
  <si>
    <t>ГРС-19</t>
  </si>
  <si>
    <t>ГРС-22</t>
  </si>
  <si>
    <t>Юридические лица
население</t>
  </si>
  <si>
    <t>Сеть газораспределения ГРС -20</t>
  </si>
  <si>
    <t>ГРС-20</t>
  </si>
  <si>
    <t>население</t>
  </si>
  <si>
    <t>ЗАО "Газпром межрегионгаз Омск"</t>
  </si>
  <si>
    <t>-</t>
  </si>
  <si>
    <t>ФБУ "Оздоровительный центр "Пламя" МЧС России, МУП "Тепловодоснабжение", ЗАО "Газпром межрегионгаз Омск"</t>
  </si>
  <si>
    <t>Сеть газораспределения ГРС -21</t>
  </si>
  <si>
    <t>ГРС-21</t>
  </si>
  <si>
    <t>ЗАО "Газпром межрегионгаз Омск", Администрация Алексеевского сельского поселения Москаленского МР Омской области, Администрация Екатериновского сельского поселения Москаленского МР Омской области, Администрация Роднодолинского сельского поселения Москаленского МР Омской области, МБУК Роднодолинского сельского поселения Москаленского МР Омской области "Роднодолинский сельский культурно-досуговый и библиотечный центр", КФХ "Семья Ковалевых", ИП Балау И. И., ИП Гутник Г. И., ИП Кабакова И. Н., ИП Пимонов С. М., ИП Сухоплюев Ю. А.ИП Шамкова Н. В., Сельскохозяйственная артель (колхоз) "Родная Долина"</t>
  </si>
  <si>
    <t>ООО "Оглухинское"</t>
  </si>
  <si>
    <t>ЗАО "Газпром межрегионгаз Омск", ИП Полещук А. В., 
ОАО "Семиречинская база снабжения", ООО "Баварский дворик"</t>
  </si>
  <si>
    <t>свыше 500 - 83,65 ;                                           от 100 до 500 включительно - 125,47; от 10 до 100 включительно - 334,58;                     от 1 до 10 включительно - 464,24;                      от 0,1 до 1 включительно 549,97;                      от 0,01 до 0,1 включительно - 593,89; до 0,01 включительно - 677,53       население - 430,46</t>
  </si>
  <si>
    <t>ОАО "Апрес-Марьяновское",ИП Комлев С.В.,Приход Свято-успенской церкви,Ип Андрюшкина Л.А., ЗАО "Газпром межрегионгаз Омск", АО "Омскоблводопровод", ИП Артюшенко В. П.; ИП Сидак В.Д.</t>
  </si>
  <si>
    <t>ООО "Теплогенерирующий комплекс", ОАО "Птицефабрика Сибирская", ООО "Флагман-Сервис", ООО "БОСТ", ООО "Подгородское", ИП Перфильев А.М., ООО "СТО №5 Омскнефтепродукт", ООО "Быков и Ко", ИП Мельниченко Н.А., ООО "Омский нефтепродукт", ИП Базарный А.И., ООО СК "Сириус", ИП Сорокин А.Д., ИП Мелконян М.В., МП г. Омска "Тепловая компания", ООО "Современные правовые технологии", ООО "Сельский хлеб", ИП Иващенко С.М., ИП Часовитин А.В., ООО "Трансавто", ООО "ФБ Инвест", ИП Солонуха В.А., ООО СП Торговый центр "Омский", ООО "Омсквторсырье",ООО "Омскпромтехгаз", ООО "УПАК Основа", ЗАО "Газпром межрегионгаз Омск"; ИП Батурин А.В.; ИП Щеколодкин В.П.; ООО Холдинговая компания "СТМ-Омск", ИП Клаузер Н.Т., ООО "Пласт", ООО "Промысел"</t>
  </si>
  <si>
    <t>ООО "ЛТК",ООО "Лузинское зерно",ООО "Теплогенерирующий комплекс",ООО "Проектстройкомплекс",ИП Клевин Г.И.,ООО "Торговый дом ВИК",ИП Ефимкина Н.Г., ИП Мурманцев А.А.,ООО "Дружинское",ИП Ребрищев Н.Г.,ООО "АЗС-Мостовик",АО "Омский Бекон",ООО "Петролуз",ООО "Омск-Лад",ГП "ДРСУ-2", ООО "ТПК"Агрокультура",ТСЖ "Геолог", ЗАО "Газпром межрегионгаз Омск", Индивидуальный предприниматель Орлов Юрий Васильевич, ОАО «Российские железные дороги» (Западно-Сибирская дирекция по тепловодоснабжению – структурное подразделение Центральной дирекции по тепловодоснабжению – филиала «Российские железные дороги»), ООО "Газпром газомоторное топливо"; ИП Грачева Э.В.; ООО "Техно-Партнер", ООО "Престиж", ООО "Аларм-Авто"</t>
  </si>
  <si>
    <t>ООО "Кирпичный завод", ИП Зайцев Ю.Н., ООО "Пясина", ООО "Сибавто", АО "Доринда", ООО "Бизнес-Центр", ООО "Бизнес-Партнер", ООО "АСТА", ООО "Завод ПЭТ Сибирь", ООО "Газовик-2007", ООО "Автосервис", ООО "ОРКО", ООО "Базис-плюс", ИП Шинкеев Е.В., ИП Казаков Д.Н., ИП Вазенмиллер А.А., ИП Пушкарев И.В., ИП Толкачев С.А., ООО "СМУ-4 КПД", ИП Тимощенко С.Н., ООО "МЕТРО Кэш энд Керри", ИП Стручков Е.В., ООО "Тавросс", Общество с ограниченной ответственностью «Лаборатория поиска подземных коммуникаций», ООО "Виктория-Мебель", ИП Гладкий Г.Н., ООО "Стимул", ИП Тужикова Е.Н., ИП Филиппов А.А., ИП Должина Т.Ю., ОАО "Омскнефтепроводстрой"</t>
  </si>
  <si>
    <t>ОАО "Омскоблтранс", ООО "Маслосыркомбинат "Тюкалинский", ООО ТГ "Омскторгсервис", ИП Силёв Г.В., ИП Смирнов В.М., ИП Пиджоян Э.Ж., ИП Гвенетадзе А.К., ИП Алпспаев А.М., ИП Шуршин Р.А., ОАО МТС, ООО "ТТСК", ООО "Вега-200-Сибирская органика", ИП Асташкина Т.А., ТМОО "ТРОО и Р", ООО "Капитель", ФГУП "Почта России", ООО "МПМК-1", ИП Ищуков Л.В., ИП Громаков О.А.,  ИП Белоглазов Н.П., ИП Богомолова И.П., ИП Угарова И.В., ИП Лемешева В.Е., Администрация Сажинского с/п Тюкалинского м/р Омской области, ОАО "ВБД", ГП "Крутинское ДРСУ", ИП Лаптев , Администрация Атрачинского с/п, ИП Тарасов В.М., ИП Гончаревич А.М., ИП Зобков И.В., ИП Магрожданов А.В., ИП Мигунов В.В., БУЗОО "Тюкалинская ЦРБ", ООО "Тюкалинскавтотранс", ГП "Тюкалинское ДРСУ", ИП Ливинцева А.А., БУ ОСББЖ по Тюкалинскому району, ИП Ленц Ю.Ф., ИП Предвечный В. Ю., ЗАО "Газпром межрегионгаз Омск", ИП Дубровкина И. В., Общество с ограниченной ответственностью «РИТМ», бюджетное учреждение Омской области «Комплексный центр социального обслуживания населения «Ивушка» Тюкалинского района», ООО "НПО Сибирская органика", ИП Исмаилов Н.Х.; ИП Глава КФХ Шавринский Н.Е., ООО "Большая перемена Север", ИП Федорова Е.Н., ИП Белова С.П., ИП Асташкин С.А.</t>
  </si>
  <si>
    <t>ООО "ЖКХ Тепло",ООО "Кормиловский молзавод",ООО "Мельник",ФГКУ "11 отряд ФПС по Омской области",БУЗОО "Кормиловская ЦРБ",ООО "Металлоресурс", ИП Ткаченко И.П.,ЗАО "Кормиловский продовольсьвенный комбинат",МУК Кормиловского мр "Кормиловская межпоселенческая центральная библиотека",ИП Доценко М.И.,ИП Мкртычан Л.Г.,Филиал ОАО "МРСК Сибири" -Омскэнерго,ИП Воробьева Л.В.,ООО "Компания В+",ООО "Кормиловские хлебопродукты",ОАО "Омская макаронная фабрика",ИП Черныш Ю.В.,ООО "КАФ",ООО "Сибирский терминал",ООО "Молочный завод "Кормиловский",ООО "Астрон",ООО "Мираж",ГП "Кормиловское ДРСУ", ЗАО "Газпром межрегионгаз Омск", ИП Люфт А.В., ООО "Тепловая компания" (Кормиловка),  ООО "Торговый дом"; МУП "ТЭС", ООО "Елена", Молочный комбинат Кормиловский, ИП Шестаков Е.В., ИП Шаталина Е.С., ИП Иньков М.А.</t>
  </si>
  <si>
    <t>ООО "Омскстройматенриалы-2", ООО "КСМ Сибирский железобетон", ООО "Теплогенерирующий комплекс", ООО "ЗСК-1", ОАО "Омскплем", СПК "Пушкинский", ООО "Юлия и К", ООО "Серебряный бор", МП г. Омска "Тепловая компания",ООО "Лента", ФКУ "ИК-6 УФСИН России по Омской области", ООО "ЮЗА-Строй", Приход Храма Святой Троицы, ИП Ермошин А.И., ООО "Сибтранзит", ООО "Формат", ИП Сидорова А.К.,ОДО "Предприятие Взлет", ЗАО "Газпром межрегионгаз Омск", Общество с ограниченной ответственностью «Котельная «Первый кирпичный», ООО "Агентство путешествий Люкс Тревел"; ИП Лопарева Н.А.; ООО "Экомед", ИП Тычинская Е.В., ООО "Лебрес", МРО «Приход храма Архистратига Михаила города Омска Омской Епархии Русской Православной Церкви (Московский Патриархат)», ИП Мысягин И.А.</t>
  </si>
  <si>
    <t>ООО "Тепловик",ООО ПКФ "Любинвест",ЗАО "Любинский МКК",ООО "Птицефабрика Любинская",БУЗОО "Любинская ЦРБ",ООО "Сибирская земля",ГП "Любинское ДРСУ",ООО "Коопхлеб",ООО "Любинское ЖКХ",САУ "Любинский лесхоз",ОАО "Любинский Агрохим",ООО "Племзавод Северо-Любинский",ИП Русинов Н.К., ОАО "Любинское ХПП",МО ДОСААФ России Любинского района",Любинское РайПО,Филиал ОАО "МРСК Сибири"-Омскэнерго,БУ "ОСББЖ по Любинскому району", ООО "Любино-Малоросское ЖКХ",ИП Соловьева В.Ю.,КУ "ЦФРОУК",Приход Церкви имени Святого Преподобного Серафима Саровского,ЗАО "ХПП Колос",ООО "Исток", ИП Айрапетян Э.М., ЗАО "Газпром межрегионгаз Омск", Общество с ограниченной ответственностью «Лидер», БУ "ОЦВО", ИП Арзуманян А.В., ИП Анкрушева Н.В., ИП Соловьева В.Ю.; ИП Журавлева Т.В., ООО "ПФ Антей", ООО "ТД Любинский", ИП Ланцов В.А., ИП Подзина М.А.</t>
  </si>
  <si>
    <t>По "Полет" -филиал ФГУП "ГКНПЦ им. М.В.Хруничева", АО "НПЦ газотурбостроения "Салют", ЗАО "Иртышское", БУ г. Омска"ЦСУ для детей и молодежи "Вариант",ООО "Тепловая компания Омского района", ИП Кононов М.Н.,МКУ "Хозяйственное управление Администрации Иртышского СП",ООО "ВММ",ООО "Детальстрой",ЗАО "Омскавиатур",ИП Парыгин С.А.,ИП Арефьев Е.В.,ООО "Комтех-Арсенал",ООО "Ювента Плюс", ФКУ "ИК-12 УФСИН России по Омской области",ИП Москаленко Л.Н.,МП г. Омска "Тепловая компания",ООО "Сибавто",ИП Шабанов С.С.,ИП Шукюров С.Р.,ООО "ГигабитТелеком",ОАО "Сибирские приборы и системы",ОАО "Автогенный завод",ООО "Спутник",ООО "Сибполипак",ИП Стойко Е.В.,ИП Одегов А.В., ИП Федорова С.Н., ООО "ЗСЖБ 6" ЗАО "Газпром межрегионгаз Омск", ИП Удовенко А. Л., МРОЦ христиан Адвентистов седьмого дня г. Омска, ИП Кубрина Н. В., Местная религиозная организация мусульман «СЕЙТХАЗЫ», Индивидуальный предприниматель Мягкая Юлия Анатольевна, Гражданин Российской Федерации Скопцова Капиталина Григорьевна, ИП Гребельник В.И., ИП Черепанов А.Н., ИП Фалькович В.В., ИП Бородина В.Г., ИП Артамонова М.А., ИП Воронцив И.В., ООО "Образование Информ"; Местная религиозная организация «Приход храма Казанской иконы Божией Матери города Омска Омской Епархии Русской Православной Церкви (Московский Патриархат)»; ООО "СибДорСервис", ООО "Слобода", ИП Харенко М.Н., ИП Бостонов К.К., ИП Лентовский С.В., ИП Иньков М.А., ИП Сыромятников В.В.</t>
  </si>
  <si>
    <t>ООО "Водоканал", ООО "Хлебозавод Калачинск", ООО "Тепловая компания", ООО "ПФ "КЗСМ", ОАО "Омский Бекон", Администрация Калачинского м/р, ООО "Калачинский молкомбинат", ОАО "Ростелеком", ГП Омской области "Калачинская районная типография", ООО ТГ "Омскторгсервис", ИП Тукумс Ю.П., ИП Голендяева И.А., ИП Кузмичева Н.П., ЗАО "Партнер", ИП Аксенов П.Н., ИП Федорова И.В., ООО "Техника", ИП Приходько Н.А., ИП Каписов Е.В., ИП Тростянская Е.А., ИП Казаков А.П., ИП Ковель В.П., ИП Балякно А.С., БУ ОСББЖ по Калачинскому району, ИП Личман Н.М., ИП Воронова В.А., ИП Дрига Е.Б., ООО ГП "Геомастер", ООИ "Регион", ИП Труш А.В., ООО "Фарм-Сервис-плюс", ИП Мишин Е.А., ИП Шабанова О.И., ИП Пальчаковский П.М., САУ ОО "Калачинский лесхоз", МУП "КХ "Социальное", ООО "Транс Агро", ИП Ганина Е.П., ИП Неценко О.А., ИП Коломиец Е.С., ИП Копытов В.А., ИП Ильенко Е.В., ИП Ардасов С.Г., ООО "Концептстрой", ИП Анфиногенов В.А., ИП Шкурай Л.В., ИП Сулименко В.А., ИП Пеньков Е.А., ЗАО "Тандер", ЗАО "Плюс", ИП Скляр Л.А., МКУК "ЦГБ", ИП Плетнева О.А., ИП Кульчановская О.А., МБУ "ЦХОУ", МУП "калачинский комитет по телевидению и радиовещанию", ООО "Калачинский элеватор", ИП Мартюшев А.А., Ип Гладышев С.В., ИП Судакова В.Н., ИП Терещенко Н.И., ИП Закурдаев С.А., ООО "Птицевод", ИП Аникин С.А., ИП Палешев Е.В., ФГКУ "11 отряд ФПС по Омской области", ГП "ДРСУ № 6", ООО "Калачинский молзавод", ЗАО "Газпром межрегионгаз Омск",АНО "Учебная автомобильная школа "Сокол",ИП Томпоиди Т.Н.,ИП Тютикова Г.А.,ИП Салахова И.В., ИП Неценко С. А., ИП Пеньков Н.С. (ООО "Успех"), ИП Ботов А. А., ООО "Транссервис", ООО "Калачинское АТП-36", ИП Чикиринда В. Н., Общество с ограниченной ответственностью «Тепловая компания Калачинская», Муниципальное бюджетное учреждение культуры «Центральная межпоселенческая библиотека» Калачинского района Омской области, Гражданин Российской Федерации Тишков Александр Анатольевич, Индивидуальный предприниматель Казанцева Ирина Григорьевна, ИП Минкаилова З. Р., ООО СК "Новые строительные технологии", ИП Тишкин А.А., ООО "Хорс", ИП Кизберг И.Ю., ИП Максимов В.Г.; ИП Ливинцева А.А.; ЗАО «База снабжения «Сибирская», ИП Данчев Н.В., ИП Судаков П.В., ООО "Каскад Новых Технологий", ООО "Сибирская компания", ООО "Эксперсс-Строй", ИП Гребенщиков А.В., ИП Туркова Л.В., ООО "Еда 24 Калачинск", ИП Ильенко В.Ф., ИП Дыганова Е.А., ИП Шпак И.В.</t>
  </si>
  <si>
    <t>ООО "Любинское ЖКХ"ИП Шкайдерова А.Н.,ЗАО "Газпром межрегионгаз Омск", МРО Православный Приход храма в честь Преображения Господня д. Авлы Любинского района Омской области Исилькульской Епархии Русской Православной Церкви (Московский Патриархат)</t>
  </si>
  <si>
    <t>ПО ТРАНСПОРТИРОВКЕ ГАЗА ПО ГАЗОРАСПРЕДЕЛИТЕЛЬНЫМ СЕТЯМ за март 2018 г.</t>
  </si>
  <si>
    <t>ОАО "Омскнефтепроводстрой",МП г. Омск, "Тепловая компания", ИП Умаралиев М.М.,ИП Боридько Л.Я., БУЗОО "ГБ № 6", МКУ «Хозяйственное управление Администрации Ключевского сельского поселения Омского муниципального района Омской области», ИП Журба А.И., ООО "Родничок"</t>
  </si>
  <si>
    <t>ООО "Тепловая компания Омского района",ООО "Альта",ООО "Хлебопек",БУ "Центр ОМГОЗН", ИП Коренная М.С.,Храм Покрова Пресвятой Борогодицы,ООО "Холлифуд",Учреждение ОАО "Омский НПЗ "Соцкультбыт",ОАО "Омский каучук", ЗАО "Газпром межрегионгаз Омск", ООО "ОТКК"; ООО "Экоферма", ООО "Абсолют", ООО "ОШПК Специалист", ИП Вахромеева Г.П.</t>
  </si>
  <si>
    <t xml:space="preserve">ЗАО "Газпром межрегионгаз Омск", ИП Давыдов О. И.
</t>
  </si>
  <si>
    <t xml:space="preserve">МКУ "ХЭС" Администрации Милоградовского района, МКУК "Хорошковский КДЦ", ЗАО "Сыродел", ИП Зубко Д.И.,ООО "Керамика",ЗАО "Русь",ООО "Учебный комбинат "Зеленая волна",ИП Богатырев И.А.,МРО "Ислам", ЗАО "Газпром межрегионгаз Омск", ИП Шостак Е. С., Индивидуальный предприниматель Зинченко Вера Сергеевна, ИП Брейтенбихер Д. С., Администрация Таврического городского поселения МР Омской области, ИП Комендантов С. Н., ИП Абылкасимова С.Ж.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</si>
</sst>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9">
    <font>
      <sz val="10"/>
      <name val="Arial Cyr"/>
      <family val="0"/>
    </font>
    <font>
      <sz val="10"/>
      <name val="Times New Roman"/>
      <family val="1"/>
    </font>
    <font>
      <b/>
      <sz val="13"/>
      <name val="Times New Roman"/>
      <family val="1"/>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0" xfId="0" applyFont="1" applyAlignment="1">
      <alignment horizontal="center" vertical="top"/>
    </xf>
    <xf numFmtId="0" fontId="1" fillId="0" borderId="0" xfId="0" applyFont="1" applyFill="1" applyAlignment="1">
      <alignment/>
    </xf>
    <xf numFmtId="0" fontId="1" fillId="0" borderId="11" xfId="0" applyFont="1" applyBorder="1" applyAlignment="1">
      <alignment horizontal="center" vertical="top"/>
    </xf>
    <xf numFmtId="0" fontId="4" fillId="0" borderId="10" xfId="0" applyFont="1" applyBorder="1" applyAlignment="1">
      <alignment vertical="center" wrapText="1"/>
    </xf>
    <xf numFmtId="0" fontId="1" fillId="0" borderId="10" xfId="0" applyFont="1" applyBorder="1" applyAlignment="1">
      <alignment/>
    </xf>
    <xf numFmtId="0" fontId="1" fillId="0" borderId="10" xfId="0" applyNumberFormat="1" applyFont="1" applyFill="1" applyBorder="1" applyAlignment="1">
      <alignment/>
    </xf>
    <xf numFmtId="0" fontId="1" fillId="0" borderId="10" xfId="0" applyFont="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right"/>
    </xf>
    <xf numFmtId="0" fontId="1" fillId="0" borderId="10" xfId="0" applyFont="1" applyFill="1" applyBorder="1" applyAlignment="1">
      <alignment horizontal="center"/>
    </xf>
    <xf numFmtId="0" fontId="3" fillId="0" borderId="0" xfId="0" applyFont="1" applyFill="1" applyAlignment="1">
      <alignmen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xf>
    <xf numFmtId="4" fontId="1" fillId="0" borderId="10" xfId="0" applyNumberFormat="1" applyFont="1" applyFill="1" applyBorder="1" applyAlignment="1">
      <alignment/>
    </xf>
    <xf numFmtId="0" fontId="1" fillId="0" borderId="10" xfId="0" applyFont="1" applyBorder="1" applyAlignment="1">
      <alignment wrapText="1"/>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3" xfId="0" applyFont="1" applyBorder="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2"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zoomScale="90" zoomScaleNormal="90" zoomScaleSheetLayoutView="70" zoomScalePageLayoutView="0" workbookViewId="0" topLeftCell="A28">
      <selection activeCell="P34" sqref="P34"/>
    </sheetView>
  </sheetViews>
  <sheetFormatPr defaultColWidth="9.00390625" defaultRowHeight="12.75"/>
  <cols>
    <col min="1" max="1" width="4.125" style="1" customWidth="1"/>
    <col min="2" max="2" width="34.25390625" style="1" customWidth="1"/>
    <col min="3" max="3" width="13.375" style="1" customWidth="1"/>
    <col min="4" max="4" width="21.625" style="1" customWidth="1"/>
    <col min="5" max="5" width="33.625" style="1" customWidth="1"/>
    <col min="6" max="6" width="35.375" style="1" customWidth="1"/>
    <col min="7" max="7" width="55.25390625" style="1" customWidth="1"/>
    <col min="8" max="8" width="13.375" style="8" customWidth="1"/>
    <col min="9" max="9" width="13.75390625" style="8" customWidth="1"/>
    <col min="10" max="10" width="14.625" style="1" customWidth="1"/>
    <col min="11" max="11" width="9.125" style="1" customWidth="1"/>
    <col min="12" max="13" width="0" style="1" hidden="1" customWidth="1"/>
    <col min="14" max="16384" width="9.125" style="1" customWidth="1"/>
  </cols>
  <sheetData>
    <row r="1" ht="12.75">
      <c r="J1" s="4" t="s">
        <v>8</v>
      </c>
    </row>
    <row r="2" ht="12.75">
      <c r="J2" s="4" t="s">
        <v>1</v>
      </c>
    </row>
    <row r="3" ht="12.75">
      <c r="J3" s="4" t="s">
        <v>2</v>
      </c>
    </row>
    <row r="4" spans="8:9" s="5" customFormat="1" ht="15.75">
      <c r="H4" s="20"/>
      <c r="I4" s="20"/>
    </row>
    <row r="5" spans="8:10" s="5" customFormat="1" ht="15.75">
      <c r="H5" s="20"/>
      <c r="I5" s="20"/>
      <c r="J5" s="6" t="s">
        <v>3</v>
      </c>
    </row>
    <row r="6" spans="8:9" s="5" customFormat="1" ht="15.75" customHeight="1">
      <c r="H6" s="20"/>
      <c r="I6" s="20"/>
    </row>
    <row r="7" spans="1:10" ht="18" customHeight="1">
      <c r="A7" s="32" t="s">
        <v>4</v>
      </c>
      <c r="B7" s="32"/>
      <c r="C7" s="32"/>
      <c r="D7" s="32"/>
      <c r="E7" s="32"/>
      <c r="F7" s="32"/>
      <c r="G7" s="32"/>
      <c r="H7" s="32"/>
      <c r="I7" s="32"/>
      <c r="J7" s="32"/>
    </row>
    <row r="8" spans="1:10" ht="18" customHeight="1">
      <c r="A8" s="32" t="s">
        <v>5</v>
      </c>
      <c r="B8" s="32"/>
      <c r="C8" s="32"/>
      <c r="D8" s="32"/>
      <c r="E8" s="32"/>
      <c r="F8" s="32"/>
      <c r="G8" s="32"/>
      <c r="H8" s="32"/>
      <c r="I8" s="32"/>
      <c r="J8" s="32"/>
    </row>
    <row r="9" spans="1:10" ht="18" customHeight="1">
      <c r="A9" s="32" t="s">
        <v>78</v>
      </c>
      <c r="B9" s="32"/>
      <c r="C9" s="32"/>
      <c r="D9" s="32"/>
      <c r="E9" s="32"/>
      <c r="F9" s="32"/>
      <c r="G9" s="32"/>
      <c r="H9" s="32"/>
      <c r="I9" s="32"/>
      <c r="J9" s="32"/>
    </row>
    <row r="10" spans="8:9" s="5" customFormat="1" ht="15.75">
      <c r="H10" s="20"/>
      <c r="I10" s="20"/>
    </row>
    <row r="11" spans="1:10" s="3" customFormat="1" ht="132.75" customHeight="1">
      <c r="A11" s="2" t="s">
        <v>0</v>
      </c>
      <c r="B11" s="2" t="s">
        <v>12</v>
      </c>
      <c r="C11" s="2" t="s">
        <v>13</v>
      </c>
      <c r="D11" s="2" t="s">
        <v>14</v>
      </c>
      <c r="E11" s="2" t="s">
        <v>9</v>
      </c>
      <c r="F11" s="2" t="s">
        <v>10</v>
      </c>
      <c r="G11" s="2" t="s">
        <v>6</v>
      </c>
      <c r="H11" s="21" t="s">
        <v>7</v>
      </c>
      <c r="I11" s="21" t="s">
        <v>11</v>
      </c>
      <c r="J11" s="2" t="s">
        <v>15</v>
      </c>
    </row>
    <row r="12" spans="1:10" s="7" customFormat="1" ht="12.75">
      <c r="A12" s="9">
        <v>1</v>
      </c>
      <c r="B12" s="9">
        <v>2</v>
      </c>
      <c r="C12" s="9">
        <v>3</v>
      </c>
      <c r="D12" s="9">
        <v>4</v>
      </c>
      <c r="E12" s="9">
        <v>5</v>
      </c>
      <c r="F12" s="9">
        <v>6</v>
      </c>
      <c r="G12" s="9">
        <v>7</v>
      </c>
      <c r="H12" s="22">
        <v>8</v>
      </c>
      <c r="I12" s="22">
        <v>9</v>
      </c>
      <c r="J12" s="9">
        <v>10</v>
      </c>
    </row>
    <row r="13" spans="1:13" s="8" customFormat="1" ht="153">
      <c r="A13" s="12">
        <v>1</v>
      </c>
      <c r="B13" s="10" t="s">
        <v>16</v>
      </c>
      <c r="C13" s="10" t="s">
        <v>35</v>
      </c>
      <c r="D13" s="14" t="s">
        <v>54</v>
      </c>
      <c r="E13" s="17" t="s">
        <v>66</v>
      </c>
      <c r="F13" s="17" t="s">
        <v>66</v>
      </c>
      <c r="G13" s="16" t="s">
        <v>70</v>
      </c>
      <c r="H13" s="18">
        <f>1.181+M13</f>
        <v>1.4535420000000001</v>
      </c>
      <c r="I13" s="18">
        <f>1.181+M13</f>
        <v>1.4535420000000001</v>
      </c>
      <c r="J13" s="19" t="s">
        <v>59</v>
      </c>
      <c r="L13" s="8">
        <f>15.1+33.8+1.242+30+7.4+185</f>
        <v>272.54200000000003</v>
      </c>
      <c r="M13" s="8">
        <f>L13/1000</f>
        <v>0.272542</v>
      </c>
    </row>
    <row r="14" spans="1:13" ht="178.5">
      <c r="A14" s="13">
        <v>2</v>
      </c>
      <c r="B14" s="10" t="s">
        <v>17</v>
      </c>
      <c r="C14" s="10" t="s">
        <v>36</v>
      </c>
      <c r="D14" s="14" t="s">
        <v>54</v>
      </c>
      <c r="E14" s="17" t="s">
        <v>66</v>
      </c>
      <c r="F14" s="17" t="s">
        <v>66</v>
      </c>
      <c r="G14" s="15" t="s">
        <v>73</v>
      </c>
      <c r="H14" s="23">
        <f>2.911+M14</f>
        <v>3.151921</v>
      </c>
      <c r="I14" s="23">
        <f>2.911+M14</f>
        <v>3.151921</v>
      </c>
      <c r="J14" s="19" t="s">
        <v>59</v>
      </c>
      <c r="L14" s="1">
        <f>5.3+50+156+6.5+13.921+9.2</f>
        <v>240.921</v>
      </c>
      <c r="M14" s="8">
        <f aca="true" t="shared" si="0" ref="M14:M34">L14/1000</f>
        <v>0.240921</v>
      </c>
    </row>
    <row r="15" spans="1:13" ht="178.5">
      <c r="A15" s="12">
        <v>3</v>
      </c>
      <c r="B15" s="10" t="s">
        <v>18</v>
      </c>
      <c r="C15" s="10" t="s">
        <v>37</v>
      </c>
      <c r="D15" s="14" t="s">
        <v>54</v>
      </c>
      <c r="E15" s="17" t="s">
        <v>66</v>
      </c>
      <c r="F15" s="17" t="s">
        <v>66</v>
      </c>
      <c r="G15" s="15" t="s">
        <v>68</v>
      </c>
      <c r="H15" s="23">
        <f>2.992+M15</f>
        <v>3.55673</v>
      </c>
      <c r="I15" s="23">
        <f>2.992+M15</f>
        <v>3.55673</v>
      </c>
      <c r="J15" s="19" t="s">
        <v>59</v>
      </c>
      <c r="L15" s="1">
        <f>27.5+4.14+373.49+23.8+10.8+125</f>
        <v>564.73</v>
      </c>
      <c r="M15" s="8">
        <f t="shared" si="0"/>
        <v>0.5647300000000001</v>
      </c>
    </row>
    <row r="16" spans="1:13" ht="344.25">
      <c r="A16" s="13">
        <v>4</v>
      </c>
      <c r="B16" s="10" t="s">
        <v>19</v>
      </c>
      <c r="C16" s="10" t="s">
        <v>38</v>
      </c>
      <c r="D16" s="14" t="s">
        <v>54</v>
      </c>
      <c r="E16" s="17" t="s">
        <v>66</v>
      </c>
      <c r="F16" s="17" t="s">
        <v>66</v>
      </c>
      <c r="G16" s="15" t="s">
        <v>75</v>
      </c>
      <c r="H16" s="23">
        <f>6.623+M16</f>
        <v>7.011853</v>
      </c>
      <c r="I16" s="23">
        <f>6.623+M16</f>
        <v>7.011853</v>
      </c>
      <c r="J16" s="19" t="s">
        <v>59</v>
      </c>
      <c r="L16" s="1">
        <f>17.1+27+2.3+3.4+20+30+4.303+23.4+120+2.2+6+1.25+5.5+36.4+90</f>
        <v>388.85299999999995</v>
      </c>
      <c r="M16" s="8">
        <f t="shared" si="0"/>
        <v>0.38885299999999995</v>
      </c>
    </row>
    <row r="17" spans="1:13" ht="178.5">
      <c r="A17" s="12">
        <v>5</v>
      </c>
      <c r="B17" s="10" t="s">
        <v>20</v>
      </c>
      <c r="C17" s="10" t="s">
        <v>39</v>
      </c>
      <c r="D17" s="14" t="s">
        <v>54</v>
      </c>
      <c r="E17" s="17" t="s">
        <v>66</v>
      </c>
      <c r="F17" s="17" t="s">
        <v>66</v>
      </c>
      <c r="G17" s="15" t="s">
        <v>69</v>
      </c>
      <c r="H17" s="23">
        <f>4.279+M17</f>
        <v>5.0655</v>
      </c>
      <c r="I17" s="23">
        <f>4.279+M17</f>
        <v>5.0655</v>
      </c>
      <c r="J17" s="19" t="s">
        <v>59</v>
      </c>
      <c r="L17" s="1">
        <f>100+580+9+51+11.5+30+5</f>
        <v>786.5</v>
      </c>
      <c r="M17" s="8">
        <f t="shared" si="0"/>
        <v>0.7865</v>
      </c>
    </row>
    <row r="18" spans="1:13" ht="109.5" customHeight="1">
      <c r="A18" s="13">
        <v>6</v>
      </c>
      <c r="B18" s="10" t="s">
        <v>21</v>
      </c>
      <c r="C18" s="10" t="s">
        <v>40</v>
      </c>
      <c r="D18" s="14" t="s">
        <v>54</v>
      </c>
      <c r="E18" s="17" t="s">
        <v>66</v>
      </c>
      <c r="F18" s="17" t="s">
        <v>66</v>
      </c>
      <c r="G18" s="15" t="s">
        <v>79</v>
      </c>
      <c r="H18" s="23">
        <f>4.279+M18</f>
        <v>4.286</v>
      </c>
      <c r="I18" s="23">
        <f>4.279+M18</f>
        <v>4.286</v>
      </c>
      <c r="J18" s="19" t="s">
        <v>59</v>
      </c>
      <c r="L18" s="1">
        <f>7</f>
        <v>7</v>
      </c>
      <c r="M18" s="8">
        <f t="shared" si="0"/>
        <v>0.007</v>
      </c>
    </row>
    <row r="19" spans="1:13" ht="25.5">
      <c r="A19" s="12">
        <v>7</v>
      </c>
      <c r="B19" s="10" t="s">
        <v>22</v>
      </c>
      <c r="C19" s="10" t="s">
        <v>41</v>
      </c>
      <c r="D19" s="14" t="s">
        <v>54</v>
      </c>
      <c r="E19" s="15">
        <v>430.46</v>
      </c>
      <c r="F19" s="15">
        <v>430.46</v>
      </c>
      <c r="G19" s="11"/>
      <c r="H19" s="23">
        <v>0.038</v>
      </c>
      <c r="I19" s="23">
        <v>0.038</v>
      </c>
      <c r="J19" s="19" t="s">
        <v>59</v>
      </c>
      <c r="M19" s="8">
        <f t="shared" si="0"/>
        <v>0</v>
      </c>
    </row>
    <row r="20" spans="1:13" ht="25.5">
      <c r="A20" s="13">
        <v>8</v>
      </c>
      <c r="B20" s="10" t="s">
        <v>23</v>
      </c>
      <c r="C20" s="10" t="s">
        <v>42</v>
      </c>
      <c r="D20" s="14" t="s">
        <v>54</v>
      </c>
      <c r="E20" s="15">
        <v>430.46</v>
      </c>
      <c r="F20" s="15">
        <v>430.46</v>
      </c>
      <c r="G20" s="11" t="s">
        <v>64</v>
      </c>
      <c r="H20" s="23">
        <f>M20</f>
        <v>0.086</v>
      </c>
      <c r="I20" s="23">
        <f>M20</f>
        <v>0.086</v>
      </c>
      <c r="J20" s="19" t="s">
        <v>59</v>
      </c>
      <c r="L20" s="1">
        <v>86</v>
      </c>
      <c r="M20" s="8">
        <f t="shared" si="0"/>
        <v>0.086</v>
      </c>
    </row>
    <row r="21" spans="1:13" ht="291" customHeight="1">
      <c r="A21" s="12">
        <v>9</v>
      </c>
      <c r="B21" s="10" t="s">
        <v>24</v>
      </c>
      <c r="C21" s="10" t="s">
        <v>43</v>
      </c>
      <c r="D21" s="14" t="s">
        <v>54</v>
      </c>
      <c r="E21" s="17" t="s">
        <v>66</v>
      </c>
      <c r="F21" s="17" t="s">
        <v>66</v>
      </c>
      <c r="G21" s="15" t="s">
        <v>71</v>
      </c>
      <c r="H21" s="23">
        <f>0.839+M21</f>
        <v>0.86305</v>
      </c>
      <c r="I21" s="23">
        <f>0.839+M21</f>
        <v>0.86305</v>
      </c>
      <c r="J21" s="19" t="s">
        <v>59</v>
      </c>
      <c r="L21" s="1">
        <f>3.4+3.7+2+6.3+4.25+4.4</f>
        <v>24.049999999999997</v>
      </c>
      <c r="M21" s="8">
        <f t="shared" si="0"/>
        <v>0.02405</v>
      </c>
    </row>
    <row r="22" spans="1:13" ht="105.75" customHeight="1">
      <c r="A22" s="13">
        <v>10</v>
      </c>
      <c r="B22" s="10" t="s">
        <v>25</v>
      </c>
      <c r="C22" s="10" t="s">
        <v>44</v>
      </c>
      <c r="D22" s="14" t="s">
        <v>54</v>
      </c>
      <c r="E22" s="17" t="s">
        <v>66</v>
      </c>
      <c r="F22" s="17" t="s">
        <v>66</v>
      </c>
      <c r="G22" s="15" t="s">
        <v>77</v>
      </c>
      <c r="H22" s="23">
        <f>1.654+M22</f>
        <v>1.6555799999999998</v>
      </c>
      <c r="I22" s="23">
        <f>1.654+M22</f>
        <v>1.6555799999999998</v>
      </c>
      <c r="J22" s="19" t="s">
        <v>59</v>
      </c>
      <c r="L22" s="1">
        <v>1.58</v>
      </c>
      <c r="M22" s="8">
        <f t="shared" si="0"/>
        <v>0.00158</v>
      </c>
    </row>
    <row r="23" spans="1:13" ht="216.75">
      <c r="A23" s="12">
        <v>11</v>
      </c>
      <c r="B23" s="10" t="s">
        <v>26</v>
      </c>
      <c r="C23" s="10" t="s">
        <v>45</v>
      </c>
      <c r="D23" s="14" t="s">
        <v>54</v>
      </c>
      <c r="E23" s="17" t="s">
        <v>66</v>
      </c>
      <c r="F23" s="17" t="s">
        <v>66</v>
      </c>
      <c r="G23" s="15" t="s">
        <v>74</v>
      </c>
      <c r="H23" s="23">
        <f>1.014+M23</f>
        <v>3.3719799999999998</v>
      </c>
      <c r="I23" s="23">
        <f>1.014+M23</f>
        <v>3.3719799999999998</v>
      </c>
      <c r="J23" s="19" t="s">
        <v>59</v>
      </c>
      <c r="L23" s="1">
        <f>11.4+3+20.36+4.9+42.8+2240+19.05+16.47</f>
        <v>2357.98</v>
      </c>
      <c r="M23" s="8">
        <f t="shared" si="0"/>
        <v>2.35798</v>
      </c>
    </row>
    <row r="24" spans="1:13" ht="409.5" customHeight="1">
      <c r="A24" s="33">
        <v>12</v>
      </c>
      <c r="B24" s="35" t="s">
        <v>27</v>
      </c>
      <c r="C24" s="35" t="s">
        <v>46</v>
      </c>
      <c r="D24" s="37" t="s">
        <v>54</v>
      </c>
      <c r="E24" s="39" t="s">
        <v>66</v>
      </c>
      <c r="F24" s="39" t="s">
        <v>66</v>
      </c>
      <c r="G24" s="41" t="s">
        <v>76</v>
      </c>
      <c r="H24" s="25">
        <f>4.494+M24</f>
        <v>4.711126999999999</v>
      </c>
      <c r="I24" s="25">
        <f>4.494+M24</f>
        <v>4.711126999999999</v>
      </c>
      <c r="J24" s="27" t="s">
        <v>59</v>
      </c>
      <c r="K24" s="29"/>
      <c r="L24" s="30">
        <f>46.079+0.9+4.8+1.5+11.1+2.5+31.78+6.5+4+8.9+18+23+7.4+4.8+9.35+12.768+6.35+17.4</f>
        <v>217.127</v>
      </c>
      <c r="M24" s="31">
        <f t="shared" si="0"/>
        <v>0.21712700000000001</v>
      </c>
    </row>
    <row r="25" spans="1:13" ht="132.75" customHeight="1">
      <c r="A25" s="34"/>
      <c r="B25" s="36"/>
      <c r="C25" s="36"/>
      <c r="D25" s="38"/>
      <c r="E25" s="40"/>
      <c r="F25" s="40"/>
      <c r="G25" s="42"/>
      <c r="H25" s="26"/>
      <c r="I25" s="26"/>
      <c r="J25" s="28"/>
      <c r="K25" s="29"/>
      <c r="L25" s="30"/>
      <c r="M25" s="31"/>
    </row>
    <row r="26" spans="1:13" ht="126.75" customHeight="1">
      <c r="A26" s="12">
        <v>13</v>
      </c>
      <c r="B26" s="10" t="s">
        <v>28</v>
      </c>
      <c r="C26" s="10" t="s">
        <v>47</v>
      </c>
      <c r="D26" s="14" t="s">
        <v>54</v>
      </c>
      <c r="E26" s="17" t="s">
        <v>66</v>
      </c>
      <c r="F26" s="17" t="s">
        <v>66</v>
      </c>
      <c r="G26" s="15" t="s">
        <v>80</v>
      </c>
      <c r="H26" s="23">
        <f>0.014+M26</f>
        <v>0.423386</v>
      </c>
      <c r="I26" s="23">
        <f>0.014+M26</f>
        <v>0.423386</v>
      </c>
      <c r="J26" s="19" t="s">
        <v>59</v>
      </c>
      <c r="L26" s="1">
        <f>310.736+64.8+12.4+5+16.45</f>
        <v>409.38599999999997</v>
      </c>
      <c r="M26" s="8">
        <f t="shared" si="0"/>
        <v>0.40938599999999997</v>
      </c>
    </row>
    <row r="27" spans="1:13" ht="204">
      <c r="A27" s="13">
        <v>14</v>
      </c>
      <c r="B27" s="10" t="s">
        <v>29</v>
      </c>
      <c r="C27" s="10" t="s">
        <v>48</v>
      </c>
      <c r="D27" s="14" t="s">
        <v>54</v>
      </c>
      <c r="E27" s="17" t="s">
        <v>66</v>
      </c>
      <c r="F27" s="17" t="s">
        <v>66</v>
      </c>
      <c r="G27" s="15" t="s">
        <v>72</v>
      </c>
      <c r="H27" s="23">
        <f>0.203+M27</f>
        <v>8.140092000000001</v>
      </c>
      <c r="I27" s="23">
        <f>0.203+M27</f>
        <v>8.140092000000001</v>
      </c>
      <c r="J27" s="19" t="s">
        <v>59</v>
      </c>
      <c r="L27" s="1">
        <f>11.8+6413.8+36.1+641.16+1.2+817+6.232+3.3+6.5</f>
        <v>7937.092000000001</v>
      </c>
      <c r="M27" s="8">
        <f t="shared" si="0"/>
        <v>7.937092000000001</v>
      </c>
    </row>
    <row r="28" spans="1:13" ht="25.5">
      <c r="A28" s="12">
        <v>15</v>
      </c>
      <c r="B28" s="10" t="s">
        <v>30</v>
      </c>
      <c r="C28" s="10" t="s">
        <v>49</v>
      </c>
      <c r="D28" s="14" t="s">
        <v>54</v>
      </c>
      <c r="E28" s="15">
        <v>430.46</v>
      </c>
      <c r="F28" s="15">
        <v>430.46</v>
      </c>
      <c r="G28" s="24" t="s">
        <v>81</v>
      </c>
      <c r="H28" s="23">
        <f>0.014+M28</f>
        <v>0.0159</v>
      </c>
      <c r="I28" s="23">
        <f>0.014+M28</f>
        <v>0.0159</v>
      </c>
      <c r="J28" s="19" t="s">
        <v>59</v>
      </c>
      <c r="L28" s="1">
        <v>1.9</v>
      </c>
      <c r="M28" s="8">
        <f t="shared" si="0"/>
        <v>0.0019</v>
      </c>
    </row>
    <row r="29" spans="1:13" ht="38.25">
      <c r="A29" s="13">
        <v>16</v>
      </c>
      <c r="B29" s="10" t="s">
        <v>31</v>
      </c>
      <c r="C29" s="10" t="s">
        <v>50</v>
      </c>
      <c r="D29" s="14" t="s">
        <v>54</v>
      </c>
      <c r="E29" s="15">
        <v>430.46</v>
      </c>
      <c r="F29" s="15">
        <v>430.46</v>
      </c>
      <c r="G29" s="15" t="s">
        <v>65</v>
      </c>
      <c r="H29" s="23">
        <f>0.026+M29</f>
        <v>0.0435</v>
      </c>
      <c r="I29" s="23">
        <f>0.026+M29</f>
        <v>0.0435</v>
      </c>
      <c r="J29" s="19" t="s">
        <v>59</v>
      </c>
      <c r="L29" s="1">
        <f>13+4.5</f>
        <v>17.5</v>
      </c>
      <c r="M29" s="8">
        <f t="shared" si="0"/>
        <v>0.0175</v>
      </c>
    </row>
    <row r="30" spans="1:13" ht="108.75" customHeight="1">
      <c r="A30" s="12">
        <v>17</v>
      </c>
      <c r="B30" s="10" t="s">
        <v>32</v>
      </c>
      <c r="C30" s="10" t="s">
        <v>51</v>
      </c>
      <c r="D30" s="14" t="s">
        <v>54</v>
      </c>
      <c r="E30" s="17" t="s">
        <v>66</v>
      </c>
      <c r="F30" s="17" t="s">
        <v>66</v>
      </c>
      <c r="G30" s="15" t="s">
        <v>60</v>
      </c>
      <c r="H30" s="23">
        <v>0.722</v>
      </c>
      <c r="I30" s="23">
        <v>0.722</v>
      </c>
      <c r="J30" s="19" t="s">
        <v>59</v>
      </c>
      <c r="M30" s="8">
        <f t="shared" si="0"/>
        <v>0</v>
      </c>
    </row>
    <row r="31" spans="1:13" ht="102">
      <c r="A31" s="13">
        <v>18</v>
      </c>
      <c r="B31" s="10" t="s">
        <v>33</v>
      </c>
      <c r="C31" s="10" t="s">
        <v>52</v>
      </c>
      <c r="D31" s="14" t="s">
        <v>54</v>
      </c>
      <c r="E31" s="17" t="s">
        <v>66</v>
      </c>
      <c r="F31" s="17" t="s">
        <v>66</v>
      </c>
      <c r="G31" s="15" t="s">
        <v>82</v>
      </c>
      <c r="H31" s="23">
        <f>0.9+M31</f>
        <v>0.9077000000000001</v>
      </c>
      <c r="I31" s="23">
        <f>0.9+M31</f>
        <v>0.9077000000000001</v>
      </c>
      <c r="J31" s="19" t="s">
        <v>59</v>
      </c>
      <c r="L31" s="1">
        <v>7.7</v>
      </c>
      <c r="M31" s="8">
        <f t="shared" si="0"/>
        <v>0.0077</v>
      </c>
    </row>
    <row r="32" spans="1:13" ht="12.75">
      <c r="A32" s="13">
        <v>19</v>
      </c>
      <c r="B32" s="10" t="s">
        <v>55</v>
      </c>
      <c r="C32" s="10" t="s">
        <v>56</v>
      </c>
      <c r="D32" s="14" t="s">
        <v>57</v>
      </c>
      <c r="E32" s="15">
        <v>430.46</v>
      </c>
      <c r="F32" s="11">
        <v>430.46</v>
      </c>
      <c r="G32" s="15" t="s">
        <v>58</v>
      </c>
      <c r="H32" s="23">
        <v>0</v>
      </c>
      <c r="I32" s="23">
        <v>0</v>
      </c>
      <c r="J32" s="19" t="s">
        <v>59</v>
      </c>
      <c r="M32" s="8">
        <f t="shared" si="0"/>
        <v>0</v>
      </c>
    </row>
    <row r="33" spans="1:13" ht="144.75" customHeight="1">
      <c r="A33" s="13">
        <v>20</v>
      </c>
      <c r="B33" s="10" t="s">
        <v>61</v>
      </c>
      <c r="C33" s="10" t="s">
        <v>62</v>
      </c>
      <c r="D33" s="14" t="s">
        <v>54</v>
      </c>
      <c r="E33" s="17" t="s">
        <v>66</v>
      </c>
      <c r="F33" s="17" t="s">
        <v>66</v>
      </c>
      <c r="G33" s="15" t="s">
        <v>63</v>
      </c>
      <c r="H33" s="23">
        <v>0.596</v>
      </c>
      <c r="I33" s="23">
        <v>0.596</v>
      </c>
      <c r="J33" s="19"/>
      <c r="M33" s="8">
        <f t="shared" si="0"/>
        <v>0</v>
      </c>
    </row>
    <row r="34" spans="1:13" ht="107.25" customHeight="1">
      <c r="A34" s="12">
        <v>21</v>
      </c>
      <c r="B34" s="10" t="s">
        <v>34</v>
      </c>
      <c r="C34" s="10" t="s">
        <v>53</v>
      </c>
      <c r="D34" s="14" t="s">
        <v>54</v>
      </c>
      <c r="E34" s="17" t="s">
        <v>66</v>
      </c>
      <c r="F34" s="17" t="s">
        <v>66</v>
      </c>
      <c r="G34" s="15" t="s">
        <v>67</v>
      </c>
      <c r="H34" s="23">
        <f>1.19+M34</f>
        <v>1.193331</v>
      </c>
      <c r="I34" s="23">
        <f>1.19+M34</f>
        <v>1.193331</v>
      </c>
      <c r="J34" s="19" t="s">
        <v>59</v>
      </c>
      <c r="L34" s="1">
        <v>3.331</v>
      </c>
      <c r="M34" s="8">
        <f t="shared" si="0"/>
        <v>0.0033309999999999998</v>
      </c>
    </row>
  </sheetData>
  <sheetProtection/>
  <mergeCells count="16">
    <mergeCell ref="A7:J7"/>
    <mergeCell ref="A8:J8"/>
    <mergeCell ref="A9:J9"/>
    <mergeCell ref="A24:A25"/>
    <mergeCell ref="B24:B25"/>
    <mergeCell ref="C24:C25"/>
    <mergeCell ref="D24:D25"/>
    <mergeCell ref="E24:E25"/>
    <mergeCell ref="F24:F25"/>
    <mergeCell ref="G24:G25"/>
    <mergeCell ref="H24:H25"/>
    <mergeCell ref="I24:I25"/>
    <mergeCell ref="J24:J25"/>
    <mergeCell ref="K24:K25"/>
    <mergeCell ref="L24:L25"/>
    <mergeCell ref="M24:M25"/>
  </mergeCells>
  <printOptions/>
  <pageMargins left="0" right="0" top="0" bottom="0" header="0.1968503937007874" footer="0.1968503937007874"/>
  <pageSetup horizontalDpi="600" verticalDpi="600" orientation="landscape" paperSize="9" scale="6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Васина Елена Викторовна</cp:lastModifiedBy>
  <cp:lastPrinted>2017-11-13T07:52:54Z</cp:lastPrinted>
  <dcterms:created xsi:type="dcterms:W3CDTF">2012-02-10T12:30:27Z</dcterms:created>
  <dcterms:modified xsi:type="dcterms:W3CDTF">2018-04-03T11:12:15Z</dcterms:modified>
  <cp:category/>
  <cp:version/>
  <cp:contentType/>
  <cp:contentStatus/>
</cp:coreProperties>
</file>